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Netz\Desktop\HP 03.03.20\"/>
    </mc:Choice>
  </mc:AlternateContent>
  <workbookProtection workbookPassword="A1C1" lockStructure="1"/>
  <bookViews>
    <workbookView xWindow="-15" yWindow="6375" windowWidth="19170" windowHeight="6420" tabRatio="752" activeTab="1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3'!$A$1:$G$35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52511" fullPrecision="0"/>
</workbook>
</file>

<file path=xl/calcChain.xml><?xml version="1.0" encoding="utf-8"?>
<calcChain xmlns="http://schemas.openxmlformats.org/spreadsheetml/2006/main">
  <c r="D5" i="1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L15" i="28"/>
  <c r="K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D55" i="1" s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Y4" i="1" l="1"/>
  <c r="L1" i="28"/>
  <c r="C1011" i="14"/>
  <c r="C1027" i="14" s="1"/>
  <c r="C1041" i="14" s="1"/>
  <c r="E1026" i="14"/>
  <c r="E1040" i="14" s="1"/>
  <c r="O1010" i="14"/>
  <c r="N1" i="28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D105" i="1" s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H1" i="2" l="1"/>
  <c r="A35" i="28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2" i="28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9" i="1"/>
  <c r="C59" i="1" s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M20" i="1" s="1"/>
  <c r="D421" i="1"/>
  <c r="L420" i="1"/>
  <c r="M420" i="1" s="1"/>
  <c r="D921" i="1"/>
  <c r="L920" i="1"/>
  <c r="M920" i="1" s="1"/>
  <c r="D621" i="1"/>
  <c r="L620" i="1"/>
  <c r="M620" i="1" s="1"/>
  <c r="D71" i="1"/>
  <c r="L70" i="1"/>
  <c r="D371" i="1"/>
  <c r="D372" i="1" s="1"/>
  <c r="L372" i="1" s="1"/>
  <c r="M372" i="1" s="1"/>
  <c r="L370" i="1"/>
  <c r="M370" i="1" s="1"/>
  <c r="D871" i="1"/>
  <c r="A871" i="14" s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A320" i="14"/>
  <c r="D321" i="1"/>
  <c r="M320" i="1"/>
  <c r="A20" i="14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A6" i="28" l="1"/>
  <c r="A372" i="14"/>
  <c r="D872" i="1"/>
  <c r="L872" i="1" s="1"/>
  <c r="A421" i="14"/>
  <c r="A621" i="14"/>
  <c r="A121" i="14"/>
  <c r="A371" i="14"/>
  <c r="D422" i="1"/>
  <c r="L422" i="1" s="1"/>
  <c r="M422" i="1" s="1"/>
  <c r="D622" i="1"/>
  <c r="A921" i="14"/>
  <c r="D922" i="1"/>
  <c r="L922" i="1" s="1"/>
  <c r="M922" i="1" s="1"/>
  <c r="A622" i="14"/>
  <c r="F622" i="14" s="1"/>
  <c r="D373" i="1"/>
  <c r="D72" i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L672" i="1" s="1"/>
  <c r="B220" i="14"/>
  <c r="G220" i="14"/>
  <c r="F220" i="14"/>
  <c r="L220" i="14"/>
  <c r="J220" i="14"/>
  <c r="I220" i="14"/>
  <c r="E220" i="14"/>
  <c r="H220" i="14"/>
  <c r="K220" i="14"/>
  <c r="D220" i="14"/>
  <c r="C220" i="14"/>
  <c r="A922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L322" i="1" s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B372" i="14"/>
  <c r="K372" i="14"/>
  <c r="G372" i="14"/>
  <c r="C372" i="14"/>
  <c r="E372" i="14"/>
  <c r="F372" i="14"/>
  <c r="I372" i="14"/>
  <c r="D372" i="14"/>
  <c r="J372" i="14"/>
  <c r="L372" i="14"/>
  <c r="H372" i="14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721" i="14"/>
  <c r="D722" i="1"/>
  <c r="D420" i="14"/>
  <c r="I420" i="14"/>
  <c r="C420" i="14"/>
  <c r="B420" i="14"/>
  <c r="E420" i="14"/>
  <c r="L420" i="14"/>
  <c r="J420" i="14"/>
  <c r="K420" i="14"/>
  <c r="H420" i="14"/>
  <c r="G420" i="14"/>
  <c r="F420" i="14"/>
  <c r="L320" i="14"/>
  <c r="B320" i="14"/>
  <c r="C320" i="14"/>
  <c r="H320" i="14"/>
  <c r="F320" i="14"/>
  <c r="K320" i="14"/>
  <c r="I320" i="14"/>
  <c r="J320" i="14"/>
  <c r="E320" i="14"/>
  <c r="D320" i="14"/>
  <c r="G320" i="14"/>
  <c r="K622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T356" i="1"/>
  <c r="D355" i="1" s="1"/>
  <c r="L306" i="14"/>
  <c r="A872" i="14" l="1"/>
  <c r="G622" i="14"/>
  <c r="D423" i="1"/>
  <c r="L423" i="1" s="1"/>
  <c r="A422" i="14"/>
  <c r="J422" i="14" s="1"/>
  <c r="L222" i="1"/>
  <c r="L622" i="1"/>
  <c r="M622" i="1" s="1"/>
  <c r="E622" i="14" s="1"/>
  <c r="L722" i="1"/>
  <c r="M722" i="1" s="1"/>
  <c r="D923" i="1"/>
  <c r="L923" i="1" s="1"/>
  <c r="L72" i="1"/>
  <c r="M72" i="1" s="1"/>
  <c r="D623" i="1"/>
  <c r="L373" i="1"/>
  <c r="M373" i="1" s="1"/>
  <c r="L272" i="1"/>
  <c r="M272" i="1" s="1"/>
  <c r="L772" i="1"/>
  <c r="M772" i="1" s="1"/>
  <c r="A373" i="14"/>
  <c r="C373" i="14" s="1"/>
  <c r="A22" i="14"/>
  <c r="I22" i="14" s="1"/>
  <c r="B622" i="14"/>
  <c r="L622" i="14"/>
  <c r="C622" i="14"/>
  <c r="I622" i="14"/>
  <c r="H622" i="14"/>
  <c r="J622" i="14"/>
  <c r="D374" i="1"/>
  <c r="L374" i="1" s="1"/>
  <c r="M374" i="1" s="1"/>
  <c r="A72" i="14"/>
  <c r="C72" i="14" s="1"/>
  <c r="D73" i="1"/>
  <c r="L73" i="1" s="1"/>
  <c r="M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E22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F122" i="14"/>
  <c r="L122" i="14"/>
  <c r="B122" i="14"/>
  <c r="D122" i="14"/>
  <c r="J122" i="14"/>
  <c r="H122" i="14"/>
  <c r="G122" i="14"/>
  <c r="K122" i="14"/>
  <c r="I122" i="14"/>
  <c r="E122" i="14"/>
  <c r="C122" i="14"/>
  <c r="D723" i="1"/>
  <c r="L723" i="1" s="1"/>
  <c r="A722" i="14"/>
  <c r="D773" i="1"/>
  <c r="L773" i="1" s="1"/>
  <c r="A772" i="14"/>
  <c r="M672" i="1"/>
  <c r="A672" i="14"/>
  <c r="D673" i="1"/>
  <c r="L673" i="1" s="1"/>
  <c r="F422" i="14"/>
  <c r="E422" i="14"/>
  <c r="L422" i="14"/>
  <c r="G422" i="14"/>
  <c r="B422" i="14"/>
  <c r="M222" i="1"/>
  <c r="D223" i="1"/>
  <c r="L223" i="1" s="1"/>
  <c r="A222" i="14"/>
  <c r="A272" i="14"/>
  <c r="D273" i="1"/>
  <c r="L273" i="1" s="1"/>
  <c r="A322" i="14"/>
  <c r="D323" i="1"/>
  <c r="L323" i="1" s="1"/>
  <c r="M322" i="1"/>
  <c r="D872" i="14"/>
  <c r="J872" i="14"/>
  <c r="H872" i="14"/>
  <c r="K872" i="14"/>
  <c r="C872" i="14"/>
  <c r="G872" i="14"/>
  <c r="E872" i="14"/>
  <c r="I872" i="14"/>
  <c r="B872" i="14"/>
  <c r="F872" i="14"/>
  <c r="L872" i="14"/>
  <c r="D523" i="1"/>
  <c r="L523" i="1" s="1"/>
  <c r="A522" i="14"/>
  <c r="M522" i="1"/>
  <c r="D473" i="1"/>
  <c r="A472" i="14"/>
  <c r="M472" i="1"/>
  <c r="D922" i="14"/>
  <c r="E922" i="14"/>
  <c r="K922" i="14"/>
  <c r="H922" i="14"/>
  <c r="B922" i="14"/>
  <c r="C922" i="14"/>
  <c r="L922" i="14"/>
  <c r="J922" i="14"/>
  <c r="G922" i="14"/>
  <c r="F922" i="14"/>
  <c r="I922" i="14"/>
  <c r="G373" i="14"/>
  <c r="B373" i="14"/>
  <c r="K373" i="14"/>
  <c r="E373" i="14"/>
  <c r="J373" i="14"/>
  <c r="M972" i="1"/>
  <c r="D973" i="1"/>
  <c r="L973" i="1" s="1"/>
  <c r="A972" i="14"/>
  <c r="A123" i="14"/>
  <c r="M123" i="1"/>
  <c r="D124" i="1"/>
  <c r="L124" i="1" s="1"/>
  <c r="M873" i="1"/>
  <c r="D874" i="1"/>
  <c r="L874" i="1" s="1"/>
  <c r="A873" i="14"/>
  <c r="M172" i="1"/>
  <c r="D173" i="1"/>
  <c r="L173" i="1" s="1"/>
  <c r="A172" i="14"/>
  <c r="A572" i="14"/>
  <c r="D573" i="1"/>
  <c r="L573" i="1" s="1"/>
  <c r="M572" i="1"/>
  <c r="M923" i="1"/>
  <c r="A923" i="14"/>
  <c r="D924" i="1"/>
  <c r="L924" i="1" s="1"/>
  <c r="L356" i="14"/>
  <c r="T406" i="1"/>
  <c r="D405" i="1" s="1"/>
  <c r="C422" i="14" l="1"/>
  <c r="I422" i="14"/>
  <c r="D422" i="14"/>
  <c r="H422" i="14"/>
  <c r="K422" i="14"/>
  <c r="K22" i="14"/>
  <c r="D622" i="14"/>
  <c r="D373" i="14"/>
  <c r="F373" i="14"/>
  <c r="I373" i="14"/>
  <c r="D72" i="14"/>
  <c r="H22" i="14"/>
  <c r="G22" i="14"/>
  <c r="H373" i="14"/>
  <c r="L373" i="14"/>
  <c r="G72" i="14"/>
  <c r="B22" i="14"/>
  <c r="L424" i="1"/>
  <c r="M424" i="1" s="1"/>
  <c r="L623" i="1"/>
  <c r="M623" i="1" s="1"/>
  <c r="A623" i="14"/>
  <c r="A73" i="14"/>
  <c r="D73" i="14" s="1"/>
  <c r="D74" i="1"/>
  <c r="L74" i="1" s="1"/>
  <c r="L473" i="1"/>
  <c r="M473" i="1" s="1"/>
  <c r="J22" i="14"/>
  <c r="C22" i="14"/>
  <c r="L22" i="14"/>
  <c r="F22" i="14"/>
  <c r="D624" i="1"/>
  <c r="K72" i="14"/>
  <c r="F72" i="14"/>
  <c r="B72" i="14"/>
  <c r="J72" i="14"/>
  <c r="H72" i="14"/>
  <c r="E72" i="14"/>
  <c r="D375" i="1"/>
  <c r="L72" i="14"/>
  <c r="I72" i="14"/>
  <c r="A374" i="14"/>
  <c r="J374" i="14" s="1"/>
  <c r="A23" i="14"/>
  <c r="C23" i="14" s="1"/>
  <c r="D22" i="14"/>
  <c r="D24" i="1"/>
  <c r="A24" i="14" s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A375" i="14"/>
  <c r="D376" i="1"/>
  <c r="L376" i="1" s="1"/>
  <c r="D824" i="1"/>
  <c r="L824" i="1" s="1"/>
  <c r="M823" i="1"/>
  <c r="A823" i="14"/>
  <c r="J923" i="14"/>
  <c r="G923" i="14"/>
  <c r="E923" i="14"/>
  <c r="C923" i="14"/>
  <c r="L923" i="14"/>
  <c r="H923" i="14"/>
  <c r="I923" i="14"/>
  <c r="K923" i="14"/>
  <c r="D923" i="14"/>
  <c r="B923" i="14"/>
  <c r="F923" i="14"/>
  <c r="D174" i="1"/>
  <c r="L174" i="1" s="1"/>
  <c r="A173" i="14"/>
  <c r="M173" i="1"/>
  <c r="A124" i="14"/>
  <c r="D125" i="1"/>
  <c r="L125" i="1" s="1"/>
  <c r="M124" i="1"/>
  <c r="D474" i="1"/>
  <c r="L474" i="1" s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G374" i="14"/>
  <c r="D925" i="1"/>
  <c r="L925" i="1" s="1"/>
  <c r="M924" i="1"/>
  <c r="A924" i="14"/>
  <c r="A573" i="14"/>
  <c r="D574" i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F73" i="14"/>
  <c r="L73" i="14"/>
  <c r="M74" i="1"/>
  <c r="A74" i="14"/>
  <c r="D75" i="1"/>
  <c r="L75" i="1" s="1"/>
  <c r="M874" i="1"/>
  <c r="D875" i="1"/>
  <c r="L875" i="1" s="1"/>
  <c r="A87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H73" i="14" l="1"/>
  <c r="B73" i="14"/>
  <c r="E73" i="14"/>
  <c r="F374" i="14"/>
  <c r="L974" i="1"/>
  <c r="K73" i="14"/>
  <c r="J73" i="14"/>
  <c r="G73" i="14"/>
  <c r="D374" i="14"/>
  <c r="L375" i="1"/>
  <c r="M375" i="1" s="1"/>
  <c r="Z71" i="1"/>
  <c r="Z29" i="1"/>
  <c r="L774" i="1"/>
  <c r="I73" i="14"/>
  <c r="L574" i="1"/>
  <c r="M574" i="1" s="1"/>
  <c r="L624" i="1"/>
  <c r="M624" i="1" s="1"/>
  <c r="D625" i="1"/>
  <c r="A624" i="14"/>
  <c r="I623" i="14"/>
  <c r="C623" i="14"/>
  <c r="D623" i="14"/>
  <c r="J623" i="14"/>
  <c r="E623" i="14"/>
  <c r="K623" i="14"/>
  <c r="G623" i="14"/>
  <c r="L623" i="14"/>
  <c r="H623" i="14"/>
  <c r="B623" i="14"/>
  <c r="F623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E24" i="14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M774" i="1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A574" i="14"/>
  <c r="D926" i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J24" i="14"/>
  <c r="B24" i="14"/>
  <c r="I24" i="14"/>
  <c r="G24" i="14"/>
  <c r="H24" i="14"/>
  <c r="F24" i="14"/>
  <c r="L24" i="14"/>
  <c r="C24" i="14"/>
  <c r="K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L675" i="1" s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J624" i="14" l="1"/>
  <c r="F624" i="14"/>
  <c r="C624" i="14"/>
  <c r="I624" i="14"/>
  <c r="D624" i="14"/>
  <c r="H624" i="14"/>
  <c r="B624" i="14"/>
  <c r="G624" i="14"/>
  <c r="E624" i="14"/>
  <c r="L624" i="14"/>
  <c r="K624" i="14"/>
  <c r="L625" i="1"/>
  <c r="M625" i="1" s="1"/>
  <c r="A625" i="14"/>
  <c r="D626" i="1"/>
  <c r="L926" i="1"/>
  <c r="M926" i="1" s="1"/>
  <c r="M25" i="1"/>
  <c r="L25" i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M675" i="1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M26" i="1" s="1"/>
  <c r="C625" i="14"/>
  <c r="B625" i="14"/>
  <c r="E625" i="14"/>
  <c r="D625" i="14"/>
  <c r="L625" i="14"/>
  <c r="J625" i="14"/>
  <c r="I625" i="14"/>
  <c r="K625" i="14"/>
  <c r="F625" i="14"/>
  <c r="G625" i="14"/>
  <c r="H625" i="14"/>
  <c r="L626" i="1"/>
  <c r="M626" i="1" s="1"/>
  <c r="A626" i="14"/>
  <c r="D627" i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L627" i="1" l="1"/>
  <c r="M627" i="1" s="1"/>
  <c r="A627" i="14"/>
  <c r="D628" i="1"/>
  <c r="H626" i="14"/>
  <c r="E626" i="14"/>
  <c r="L626" i="14"/>
  <c r="K626" i="14"/>
  <c r="I626" i="14"/>
  <c r="J626" i="14"/>
  <c r="D626" i="14"/>
  <c r="C626" i="14"/>
  <c r="G626" i="14"/>
  <c r="B626" i="14"/>
  <c r="F626" i="14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L628" i="1" l="1"/>
  <c r="M628" i="1" s="1"/>
  <c r="D629" i="1"/>
  <c r="A628" i="14"/>
  <c r="L627" i="14"/>
  <c r="C627" i="14"/>
  <c r="F627" i="14"/>
  <c r="E627" i="14"/>
  <c r="H627" i="14"/>
  <c r="G627" i="14"/>
  <c r="K627" i="14"/>
  <c r="B627" i="14"/>
  <c r="I627" i="14"/>
  <c r="J627" i="14"/>
  <c r="D627" i="14"/>
  <c r="K27" i="14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L629" i="1" l="1"/>
  <c r="M629" i="1" s="1"/>
  <c r="D630" i="1"/>
  <c r="A629" i="14"/>
  <c r="H28" i="14"/>
  <c r="B628" i="14"/>
  <c r="L628" i="14"/>
  <c r="F628" i="14"/>
  <c r="G628" i="14"/>
  <c r="K628" i="14"/>
  <c r="C628" i="14"/>
  <c r="E628" i="14"/>
  <c r="I628" i="14"/>
  <c r="H628" i="14"/>
  <c r="D628" i="14"/>
  <c r="J628" i="14"/>
  <c r="D30" i="1"/>
  <c r="L30" i="1" s="1"/>
  <c r="M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D31" i="1"/>
  <c r="L31" i="1" s="1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A30" i="14" l="1"/>
  <c r="I30" i="14" s="1"/>
  <c r="H629" i="14"/>
  <c r="L629" i="14"/>
  <c r="D629" i="14"/>
  <c r="C629" i="14"/>
  <c r="I629" i="14"/>
  <c r="F629" i="14"/>
  <c r="E629" i="14"/>
  <c r="B629" i="14"/>
  <c r="K629" i="14"/>
  <c r="G629" i="14"/>
  <c r="J629" i="14"/>
  <c r="L630" i="1"/>
  <c r="M630" i="1" s="1"/>
  <c r="A630" i="14"/>
  <c r="D631" i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B30" i="14"/>
  <c r="H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D32" i="1"/>
  <c r="L32" i="1" s="1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L30" i="14" l="1"/>
  <c r="F30" i="14"/>
  <c r="E30" i="14"/>
  <c r="K30" i="14"/>
  <c r="J30" i="14"/>
  <c r="G30" i="14"/>
  <c r="C30" i="14"/>
  <c r="L631" i="1"/>
  <c r="M631" i="1" s="1"/>
  <c r="A631" i="14"/>
  <c r="D632" i="1"/>
  <c r="E630" i="14"/>
  <c r="J630" i="14"/>
  <c r="H630" i="14"/>
  <c r="I630" i="14"/>
  <c r="K630" i="14"/>
  <c r="C630" i="14"/>
  <c r="L630" i="14"/>
  <c r="B630" i="14"/>
  <c r="D630" i="14"/>
  <c r="G630" i="14"/>
  <c r="F630" i="14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32" i="1"/>
  <c r="D33" i="1"/>
  <c r="L33" i="1" s="1"/>
  <c r="A32" i="14"/>
  <c r="M681" i="1"/>
  <c r="D682" i="1"/>
  <c r="L682" i="1" s="1"/>
  <c r="A681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K631" i="14" l="1"/>
  <c r="D631" i="14"/>
  <c r="C631" i="14"/>
  <c r="I631" i="14"/>
  <c r="L631" i="14"/>
  <c r="E631" i="14"/>
  <c r="H631" i="14"/>
  <c r="J631" i="14"/>
  <c r="B631" i="14"/>
  <c r="F631" i="14"/>
  <c r="G631" i="14"/>
  <c r="L632" i="1"/>
  <c r="M632" i="1" s="1"/>
  <c r="A632" i="14"/>
  <c r="D633" i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D32" i="14"/>
  <c r="B32" i="14"/>
  <c r="G32" i="14"/>
  <c r="L32" i="14"/>
  <c r="F32" i="14"/>
  <c r="H32" i="14"/>
  <c r="J32" i="14"/>
  <c r="C32" i="14"/>
  <c r="I32" i="14"/>
  <c r="K32" i="14"/>
  <c r="E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L633" i="1" l="1"/>
  <c r="M633" i="1" s="1"/>
  <c r="D634" i="1"/>
  <c r="A633" i="14"/>
  <c r="E632" i="14"/>
  <c r="G632" i="14"/>
  <c r="I632" i="14"/>
  <c r="F632" i="14"/>
  <c r="B632" i="14"/>
  <c r="D632" i="14"/>
  <c r="H632" i="14"/>
  <c r="K632" i="14"/>
  <c r="J632" i="14"/>
  <c r="C632" i="14"/>
  <c r="L6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L634" i="1" l="1"/>
  <c r="M634" i="1" s="1"/>
  <c r="A634" i="14"/>
  <c r="D635" i="1"/>
  <c r="K633" i="14"/>
  <c r="G633" i="14"/>
  <c r="B633" i="14"/>
  <c r="D633" i="14"/>
  <c r="J633" i="14"/>
  <c r="L633" i="14"/>
  <c r="E633" i="14"/>
  <c r="C633" i="14"/>
  <c r="F633" i="14"/>
  <c r="H633" i="14"/>
  <c r="I633" i="14"/>
  <c r="D485" i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J634" i="14" l="1"/>
  <c r="H634" i="14"/>
  <c r="D634" i="14"/>
  <c r="E634" i="14"/>
  <c r="L634" i="14"/>
  <c r="F634" i="14"/>
  <c r="K634" i="14"/>
  <c r="C634" i="14"/>
  <c r="I634" i="14"/>
  <c r="B634" i="14"/>
  <c r="G634" i="14"/>
  <c r="L635" i="1"/>
  <c r="M635" i="1" s="1"/>
  <c r="D636" i="1"/>
  <c r="A635" i="14"/>
  <c r="M387" i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L636" i="1" l="1"/>
  <c r="M636" i="1" s="1"/>
  <c r="D637" i="1"/>
  <c r="A636" i="14"/>
  <c r="E635" i="14"/>
  <c r="J635" i="14"/>
  <c r="F635" i="14"/>
  <c r="H635" i="14"/>
  <c r="C635" i="14"/>
  <c r="K635" i="14"/>
  <c r="D635" i="14"/>
  <c r="I635" i="14"/>
  <c r="G635" i="14"/>
  <c r="L635" i="14"/>
  <c r="B635" i="14"/>
  <c r="M887" i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D636" i="14" l="1"/>
  <c r="F636" i="14"/>
  <c r="H636" i="14"/>
  <c r="L636" i="14"/>
  <c r="J636" i="14"/>
  <c r="G636" i="14"/>
  <c r="E636" i="14"/>
  <c r="C636" i="14"/>
  <c r="K636" i="14"/>
  <c r="I636" i="14"/>
  <c r="B636" i="14"/>
  <c r="L637" i="1"/>
  <c r="M637" i="1" s="1"/>
  <c r="A637" i="14"/>
  <c r="D638" i="1"/>
  <c r="M587" i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L638" i="1" l="1"/>
  <c r="M638" i="1" s="1"/>
  <c r="D639" i="1"/>
  <c r="A638" i="14"/>
  <c r="E637" i="14"/>
  <c r="B637" i="14"/>
  <c r="C637" i="14"/>
  <c r="L637" i="14"/>
  <c r="F637" i="14"/>
  <c r="G637" i="14"/>
  <c r="D637" i="14"/>
  <c r="J637" i="14"/>
  <c r="I637" i="14"/>
  <c r="K637" i="14"/>
  <c r="H637" i="14"/>
  <c r="A188" i="14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G638" i="14" l="1"/>
  <c r="J638" i="14"/>
  <c r="I638" i="14"/>
  <c r="H638" i="14"/>
  <c r="F638" i="14"/>
  <c r="C638" i="14"/>
  <c r="K638" i="14"/>
  <c r="D638" i="14"/>
  <c r="E638" i="14"/>
  <c r="B638" i="14"/>
  <c r="L638" i="14"/>
  <c r="L639" i="1"/>
  <c r="M639" i="1" s="1"/>
  <c r="A639" i="14"/>
  <c r="D640" i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E639" i="14" l="1"/>
  <c r="J639" i="14"/>
  <c r="L639" i="14"/>
  <c r="D639" i="14"/>
  <c r="G639" i="14"/>
  <c r="I639" i="14"/>
  <c r="B639" i="14"/>
  <c r="K639" i="14"/>
  <c r="H639" i="14"/>
  <c r="C639" i="14"/>
  <c r="F639" i="14"/>
  <c r="L640" i="1"/>
  <c r="M640" i="1" s="1"/>
  <c r="A640" i="14"/>
  <c r="D641" i="1"/>
  <c r="D741" i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L641" i="1" l="1"/>
  <c r="M641" i="1" s="1"/>
  <c r="D642" i="1"/>
  <c r="A641" i="14"/>
  <c r="C640" i="14"/>
  <c r="G640" i="14"/>
  <c r="L640" i="14"/>
  <c r="B640" i="14"/>
  <c r="H640" i="14"/>
  <c r="J640" i="14"/>
  <c r="I640" i="14"/>
  <c r="E640" i="14"/>
  <c r="F640" i="14"/>
  <c r="D640" i="14"/>
  <c r="K640" i="14"/>
  <c r="D592" i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I641" i="14" l="1"/>
  <c r="H641" i="14"/>
  <c r="C641" i="14"/>
  <c r="G641" i="14"/>
  <c r="L641" i="14"/>
  <c r="E641" i="14"/>
  <c r="B641" i="14"/>
  <c r="J641" i="14"/>
  <c r="D641" i="14"/>
  <c r="K641" i="14"/>
  <c r="F641" i="14"/>
  <c r="L642" i="1"/>
  <c r="M642" i="1" s="1"/>
  <c r="A642" i="14"/>
  <c r="D643" i="1"/>
  <c r="J691" i="14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I642" i="14" l="1"/>
  <c r="E642" i="14"/>
  <c r="G642" i="14"/>
  <c r="C642" i="14"/>
  <c r="F642" i="14"/>
  <c r="H642" i="14"/>
  <c r="K642" i="14"/>
  <c r="B642" i="14"/>
  <c r="L642" i="14"/>
  <c r="D642" i="14"/>
  <c r="J642" i="14"/>
  <c r="L643" i="1"/>
  <c r="M643" i="1" s="1"/>
  <c r="A643" i="14"/>
  <c r="D644" i="1"/>
  <c r="A894" i="14"/>
  <c r="M894" i="1"/>
  <c r="D895" i="1"/>
  <c r="L895" i="1" s="1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E643" i="14" l="1"/>
  <c r="I643" i="14"/>
  <c r="D643" i="14"/>
  <c r="G643" i="14"/>
  <c r="L643" i="14"/>
  <c r="F643" i="14"/>
  <c r="C643" i="14"/>
  <c r="K643" i="14"/>
  <c r="H643" i="14"/>
  <c r="J643" i="14"/>
  <c r="B643" i="14"/>
  <c r="L644" i="1"/>
  <c r="M644" i="1" s="1"/>
  <c r="D645" i="1"/>
  <c r="A644" i="14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645" i="1" l="1"/>
  <c r="M645" i="1" s="1"/>
  <c r="A645" i="14"/>
  <c r="D646" i="1"/>
  <c r="L397" i="1"/>
  <c r="M397" i="1" s="1"/>
  <c r="D356" i="1"/>
  <c r="B644" i="14"/>
  <c r="D644" i="14"/>
  <c r="K644" i="14"/>
  <c r="F644" i="14"/>
  <c r="C644" i="14"/>
  <c r="J644" i="14"/>
  <c r="L644" i="14"/>
  <c r="H644" i="14"/>
  <c r="E644" i="14"/>
  <c r="G644" i="14"/>
  <c r="I644" i="14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646" i="1" l="1"/>
  <c r="M646" i="1" s="1"/>
  <c r="A646" i="14"/>
  <c r="D647" i="1"/>
  <c r="C645" i="14"/>
  <c r="E645" i="14"/>
  <c r="H645" i="14"/>
  <c r="K645" i="14"/>
  <c r="L645" i="14"/>
  <c r="I645" i="14"/>
  <c r="B645" i="14"/>
  <c r="D645" i="14"/>
  <c r="J645" i="14"/>
  <c r="F645" i="14"/>
  <c r="G645" i="14"/>
  <c r="L47" i="1"/>
  <c r="D7" i="1" s="1"/>
  <c r="D6" i="1"/>
  <c r="L447" i="1"/>
  <c r="D406" i="1"/>
  <c r="L897" i="1"/>
  <c r="D856" i="1"/>
  <c r="L97" i="1"/>
  <c r="M97" i="1" s="1"/>
  <c r="D56" i="1"/>
  <c r="L947" i="1"/>
  <c r="M947" i="1" s="1"/>
  <c r="D906" i="1"/>
  <c r="L147" i="1"/>
  <c r="M147" i="1" s="1"/>
  <c r="D1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47" i="1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89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L197" i="1" l="1"/>
  <c r="D156" i="1"/>
  <c r="L697" i="1"/>
  <c r="M697" i="1" s="1"/>
  <c r="D656" i="1"/>
  <c r="L847" i="1"/>
  <c r="D806" i="1"/>
  <c r="L497" i="1"/>
  <c r="M497" i="1" s="1"/>
  <c r="D456" i="1"/>
  <c r="K646" i="14"/>
  <c r="I646" i="14"/>
  <c r="G646" i="14"/>
  <c r="H646" i="14"/>
  <c r="F646" i="14"/>
  <c r="C646" i="14"/>
  <c r="L646" i="14"/>
  <c r="D646" i="14"/>
  <c r="J646" i="14"/>
  <c r="B646" i="14"/>
  <c r="E646" i="14"/>
  <c r="L547" i="1"/>
  <c r="M547" i="1" s="1"/>
  <c r="D506" i="1"/>
  <c r="L797" i="1"/>
  <c r="M797" i="1" s="1"/>
  <c r="D756" i="1"/>
  <c r="L247" i="1"/>
  <c r="M247" i="1" s="1"/>
  <c r="D206" i="1"/>
  <c r="L747" i="1"/>
  <c r="M747" i="1" s="1"/>
  <c r="D706" i="1"/>
  <c r="L597" i="1"/>
  <c r="D556" i="1"/>
  <c r="L297" i="1"/>
  <c r="D256" i="1"/>
  <c r="L997" i="1"/>
  <c r="M997" i="1" s="1"/>
  <c r="D956" i="1"/>
  <c r="L347" i="1"/>
  <c r="M347" i="1" s="1"/>
  <c r="D306" i="1"/>
  <c r="E7" i="1"/>
  <c r="L647" i="1"/>
  <c r="M647" i="1" s="1"/>
  <c r="D606" i="1"/>
  <c r="A647" i="14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M297" i="1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A597" i="14"/>
  <c r="M597" i="1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A347" i="14"/>
  <c r="G647" i="14" l="1"/>
  <c r="K647" i="14"/>
  <c r="B647" i="14"/>
  <c r="H647" i="14"/>
  <c r="D647" i="14"/>
  <c r="L647" i="14"/>
  <c r="I647" i="14"/>
  <c r="E647" i="14"/>
  <c r="F647" i="14"/>
  <c r="C647" i="14"/>
  <c r="J647" i="14"/>
  <c r="B48" i="14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N71" i="1"/>
  <c r="N98" i="1" s="1"/>
  <c r="N100" i="1" s="1"/>
  <c r="L71" i="14"/>
  <c r="L98" i="14" s="1"/>
  <c r="L100" i="14" s="1"/>
  <c r="D71" i="14"/>
  <c r="I71" i="14"/>
  <c r="I98" i="14" s="1"/>
  <c r="I100" i="14" s="1"/>
  <c r="E71" i="14"/>
  <c r="E98" i="14" s="1"/>
  <c r="Q98" i="14" s="1"/>
  <c r="C71" i="14"/>
  <c r="H71" i="14"/>
  <c r="H98" i="14" s="1"/>
  <c r="H100" i="14" s="1"/>
  <c r="J71" i="14"/>
  <c r="J98" i="14" s="1"/>
  <c r="J100" i="14" s="1"/>
  <c r="G71" i="14"/>
  <c r="G98" i="14" s="1"/>
  <c r="G100" i="14" s="1"/>
  <c r="K71" i="14"/>
  <c r="K98" i="14" s="1"/>
  <c r="K100" i="14" s="1"/>
  <c r="F71" i="14"/>
  <c r="F98" i="14" s="1"/>
  <c r="F100" i="14" s="1"/>
  <c r="B98" i="14"/>
  <c r="B100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D57" i="1" l="1"/>
  <c r="E57" i="1" s="1"/>
  <c r="T98" i="14"/>
  <c r="L98" i="1"/>
  <c r="F67" i="1" s="1"/>
  <c r="D98" i="14"/>
  <c r="D99" i="14" s="1"/>
  <c r="D100" i="14" s="1"/>
  <c r="W98" i="14"/>
  <c r="F1050" i="14"/>
  <c r="O1050" i="14"/>
  <c r="B121" i="14"/>
  <c r="H121" i="14" s="1"/>
  <c r="H148" i="14" s="1"/>
  <c r="H150" i="14" s="1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V98" i="14"/>
  <c r="U98" i="14"/>
  <c r="S98" i="14"/>
  <c r="N98" i="14"/>
  <c r="L121" i="14"/>
  <c r="L148" i="14" s="1"/>
  <c r="L150" i="14" s="1"/>
  <c r="J121" i="14"/>
  <c r="J148" i="14" s="1"/>
  <c r="J150" i="14" s="1"/>
  <c r="I121" i="14"/>
  <c r="I148" i="14" s="1"/>
  <c r="I150" i="14" s="1"/>
  <c r="E121" i="14"/>
  <c r="E148" i="14" s="1"/>
  <c r="Q148" i="14" s="1"/>
  <c r="K121" i="14"/>
  <c r="K148" i="14" s="1"/>
  <c r="K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F121" i="14" l="1"/>
  <c r="F148" i="14" s="1"/>
  <c r="F150" i="14" s="1"/>
  <c r="D121" i="14"/>
  <c r="D148" i="14" s="1"/>
  <c r="D149" i="14" s="1"/>
  <c r="D150" i="14" s="1"/>
  <c r="G121" i="14"/>
  <c r="G148" i="14" s="1"/>
  <c r="G150" i="14" s="1"/>
  <c r="C121" i="14"/>
  <c r="L99" i="1"/>
  <c r="L100" i="1" s="1"/>
  <c r="L121" i="1"/>
  <c r="P98" i="14"/>
  <c r="B148" i="14"/>
  <c r="N148" i="14" s="1"/>
  <c r="V148" i="14"/>
  <c r="G1050" i="14"/>
  <c r="Q1050" i="14" s="1"/>
  <c r="P1050" i="14"/>
  <c r="AD198" i="14"/>
  <c r="B171" i="14"/>
  <c r="E171" i="14" s="1"/>
  <c r="E198" i="14" s="1"/>
  <c r="Q198" i="14" s="1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T148" i="14"/>
  <c r="K171" i="14"/>
  <c r="K198" i="14" s="1"/>
  <c r="K200" i="14" s="1"/>
  <c r="L171" i="14"/>
  <c r="L198" i="14" s="1"/>
  <c r="L200" i="14" s="1"/>
  <c r="F171" i="14"/>
  <c r="F198" i="14" s="1"/>
  <c r="F200" i="14" s="1"/>
  <c r="H171" i="14"/>
  <c r="H198" i="14" s="1"/>
  <c r="H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C171" i="14" l="1"/>
  <c r="G171" i="14"/>
  <c r="G198" i="14" s="1"/>
  <c r="G200" i="14" s="1"/>
  <c r="D171" i="14"/>
  <c r="D198" i="14" s="1"/>
  <c r="D199" i="14" s="1"/>
  <c r="D200" i="14" s="1"/>
  <c r="S148" i="14"/>
  <c r="J171" i="14"/>
  <c r="J198" i="14" s="1"/>
  <c r="J200" i="14" s="1"/>
  <c r="I171" i="14"/>
  <c r="I198" i="14" s="1"/>
  <c r="I200" i="14" s="1"/>
  <c r="L148" i="1"/>
  <c r="F117" i="1" s="1"/>
  <c r="D107" i="1"/>
  <c r="E107" i="1" s="1"/>
  <c r="B150" i="14"/>
  <c r="B198" i="14"/>
  <c r="B200" i="14" s="1"/>
  <c r="P148" i="14"/>
  <c r="B221" i="14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U198" i="14"/>
  <c r="V198" i="14"/>
  <c r="F221" i="14"/>
  <c r="F248" i="14" s="1"/>
  <c r="F250" i="14" s="1"/>
  <c r="J221" i="14"/>
  <c r="J248" i="14" s="1"/>
  <c r="J250" i="14" s="1"/>
  <c r="K221" i="14"/>
  <c r="K248" i="14" s="1"/>
  <c r="K250" i="14" s="1"/>
  <c r="D221" i="14"/>
  <c r="G221" i="14"/>
  <c r="G248" i="14" s="1"/>
  <c r="G250" i="14" s="1"/>
  <c r="I221" i="14"/>
  <c r="I248" i="14" s="1"/>
  <c r="I250" i="14" s="1"/>
  <c r="C221" i="14"/>
  <c r="H221" i="14"/>
  <c r="H248" i="14" s="1"/>
  <c r="H250" i="14" s="1"/>
  <c r="L221" i="14"/>
  <c r="L248" i="14" s="1"/>
  <c r="L250" i="14" s="1"/>
  <c r="E221" i="14"/>
  <c r="E248" i="14" s="1"/>
  <c r="Q248" i="14" s="1"/>
  <c r="R198" i="14"/>
  <c r="X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S198" i="14" l="1"/>
  <c r="L149" i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I271" i="14"/>
  <c r="I298" i="14" s="1"/>
  <c r="I300" i="14" s="1"/>
  <c r="D271" i="14"/>
  <c r="L271" i="14"/>
  <c r="L298" i="14" s="1"/>
  <c r="L300" i="14" s="1"/>
  <c r="H271" i="14"/>
  <c r="H298" i="14" s="1"/>
  <c r="H300" i="14" s="1"/>
  <c r="C271" i="14"/>
  <c r="G271" i="14"/>
  <c r="G298" i="14" s="1"/>
  <c r="G300" i="14" s="1"/>
  <c r="J271" i="14"/>
  <c r="J298" i="14" s="1"/>
  <c r="J300" i="14" s="1"/>
  <c r="E271" i="14"/>
  <c r="E298" i="14" s="1"/>
  <c r="Q298" i="14" s="1"/>
  <c r="F271" i="14"/>
  <c r="F298" i="14" s="1"/>
  <c r="F300" i="14" s="1"/>
  <c r="K271" i="14"/>
  <c r="K298" i="14" s="1"/>
  <c r="K300" i="14" s="1"/>
  <c r="C248" i="14"/>
  <c r="W248" i="14"/>
  <c r="T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D157" i="1" l="1"/>
  <c r="E157" i="1" s="1"/>
  <c r="F167" i="1"/>
  <c r="L199" i="1"/>
  <c r="L200" i="1" s="1"/>
  <c r="L221" i="1"/>
  <c r="L248" i="1" s="1"/>
  <c r="S298" i="14"/>
  <c r="P248" i="14"/>
  <c r="N248" i="14"/>
  <c r="B298" i="14"/>
  <c r="B300" i="14" s="1"/>
  <c r="D298" i="14"/>
  <c r="B321" i="14"/>
  <c r="I321" i="14" s="1"/>
  <c r="I348" i="14" s="1"/>
  <c r="I350" i="14" s="1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R298" i="14"/>
  <c r="X298" i="14"/>
  <c r="T298" i="14"/>
  <c r="V298" i="14"/>
  <c r="W298" i="14"/>
  <c r="K321" i="14"/>
  <c r="K348" i="14" s="1"/>
  <c r="K350" i="14" s="1"/>
  <c r="G321" i="14"/>
  <c r="G348" i="14" s="1"/>
  <c r="G350" i="14" s="1"/>
  <c r="F321" i="14"/>
  <c r="F348" i="14" s="1"/>
  <c r="F350" i="14" s="1"/>
  <c r="C250" i="14"/>
  <c r="O248" i="14"/>
  <c r="C29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J321" i="14" l="1"/>
  <c r="J348" i="14" s="1"/>
  <c r="J350" i="14" s="1"/>
  <c r="E321" i="14"/>
  <c r="E348" i="14" s="1"/>
  <c r="Q348" i="14" s="1"/>
  <c r="L321" i="14"/>
  <c r="L348" i="14" s="1"/>
  <c r="L350" i="14" s="1"/>
  <c r="D321" i="14"/>
  <c r="H321" i="14"/>
  <c r="H348" i="14" s="1"/>
  <c r="H350" i="14" s="1"/>
  <c r="C321" i="14"/>
  <c r="F217" i="1"/>
  <c r="L271" i="1"/>
  <c r="L298" i="1" s="1"/>
  <c r="L321" i="1" s="1"/>
  <c r="D207" i="1"/>
  <c r="E207" i="1" s="1"/>
  <c r="L249" i="1"/>
  <c r="L250" i="1" s="1"/>
  <c r="N298" i="14"/>
  <c r="B348" i="14"/>
  <c r="B350" i="14" s="1"/>
  <c r="D348" i="14"/>
  <c r="D349" i="14" s="1"/>
  <c r="D350" i="14" s="1"/>
  <c r="D299" i="14"/>
  <c r="D300" i="14" s="1"/>
  <c r="P298" i="14"/>
  <c r="B371" i="14"/>
  <c r="D371" i="14" s="1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U348" i="14"/>
  <c r="F371" i="14"/>
  <c r="F398" i="14" s="1"/>
  <c r="F400" i="14" s="1"/>
  <c r="G371" i="14"/>
  <c r="G398" i="14" s="1"/>
  <c r="G400" i="14" s="1"/>
  <c r="C371" i="14"/>
  <c r="E371" i="14"/>
  <c r="E398" i="14" s="1"/>
  <c r="Q398" i="14" s="1"/>
  <c r="J371" i="14"/>
  <c r="J398" i="14" s="1"/>
  <c r="J400" i="14" s="1"/>
  <c r="H371" i="14"/>
  <c r="H398" i="14" s="1"/>
  <c r="H400" i="14" s="1"/>
  <c r="I371" i="14"/>
  <c r="I398" i="14" s="1"/>
  <c r="I400" i="14" s="1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L371" i="14" l="1"/>
  <c r="L398" i="14" s="1"/>
  <c r="L400" i="14" s="1"/>
  <c r="K371" i="14"/>
  <c r="K398" i="14" s="1"/>
  <c r="K400" i="14" s="1"/>
  <c r="T348" i="14"/>
  <c r="P348" i="14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L421" i="14" s="1"/>
  <c r="L448" i="14" s="1"/>
  <c r="L450" i="14" s="1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C398" i="14"/>
  <c r="T398" i="14"/>
  <c r="I421" i="14"/>
  <c r="I448" i="14" s="1"/>
  <c r="I450" i="14" s="1"/>
  <c r="E421" i="14"/>
  <c r="E448" i="14" s="1"/>
  <c r="Q448" i="14" s="1"/>
  <c r="D421" i="14"/>
  <c r="H421" i="14"/>
  <c r="H448" i="14" s="1"/>
  <c r="H450" i="14" s="1"/>
  <c r="G421" i="14"/>
  <c r="G448" i="14" s="1"/>
  <c r="G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K421" i="14" l="1"/>
  <c r="K448" i="14" s="1"/>
  <c r="K450" i="14" s="1"/>
  <c r="C421" i="14"/>
  <c r="C448" i="14" s="1"/>
  <c r="J421" i="14"/>
  <c r="J448" i="14" s="1"/>
  <c r="J450" i="14" s="1"/>
  <c r="F421" i="14"/>
  <c r="F448" i="14" s="1"/>
  <c r="F450" i="14" s="1"/>
  <c r="W398" i="14"/>
  <c r="N398" i="14"/>
  <c r="L371" i="1"/>
  <c r="L349" i="1"/>
  <c r="L350" i="1" s="1"/>
  <c r="P398" i="14"/>
  <c r="D448" i="14"/>
  <c r="D449" i="14" s="1"/>
  <c r="D450" i="14" s="1"/>
  <c r="B448" i="14"/>
  <c r="N448" i="14" s="1"/>
  <c r="R448" i="14"/>
  <c r="W448" i="14"/>
  <c r="B471" i="14"/>
  <c r="J471" i="14" s="1"/>
  <c r="J498" i="14" s="1"/>
  <c r="J500" i="14" s="1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G471" i="14"/>
  <c r="G498" i="14" s="1"/>
  <c r="G500" i="14" s="1"/>
  <c r="I471" i="14"/>
  <c r="I498" i="14" s="1"/>
  <c r="I500" i="14" s="1"/>
  <c r="E471" i="14"/>
  <c r="E498" i="14" s="1"/>
  <c r="Q498" i="14" s="1"/>
  <c r="H471" i="14"/>
  <c r="H498" i="14" s="1"/>
  <c r="H500" i="14" s="1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C471" i="14" l="1"/>
  <c r="K471" i="14"/>
  <c r="K498" i="14" s="1"/>
  <c r="K500" i="14" s="1"/>
  <c r="F471" i="14"/>
  <c r="F498" i="14" s="1"/>
  <c r="F500" i="14" s="1"/>
  <c r="D471" i="14"/>
  <c r="D498" i="14" s="1"/>
  <c r="D499" i="14" s="1"/>
  <c r="D500" i="14" s="1"/>
  <c r="L471" i="14"/>
  <c r="L498" i="14" s="1"/>
  <c r="L500" i="14" s="1"/>
  <c r="L398" i="1"/>
  <c r="L421" i="1" s="1"/>
  <c r="D357" i="1"/>
  <c r="E357" i="1" s="1"/>
  <c r="P448" i="14"/>
  <c r="B450" i="14"/>
  <c r="B498" i="14"/>
  <c r="B500" i="14" s="1"/>
  <c r="W498" i="14"/>
  <c r="B521" i="14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L521" i="14"/>
  <c r="L548" i="14" s="1"/>
  <c r="L550" i="14" s="1"/>
  <c r="D521" i="14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L399" i="1" l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E571" i="14"/>
  <c r="E598" i="14" s="1"/>
  <c r="Q598" i="14" s="1"/>
  <c r="H571" i="14"/>
  <c r="H598" i="14" s="1"/>
  <c r="H600" i="14" s="1"/>
  <c r="I571" i="14"/>
  <c r="I598" i="14" s="1"/>
  <c r="I600" i="14" s="1"/>
  <c r="F571" i="14"/>
  <c r="F598" i="14" s="1"/>
  <c r="F600" i="14" s="1"/>
  <c r="K571" i="14"/>
  <c r="K598" i="14" s="1"/>
  <c r="K600" i="14" s="1"/>
  <c r="C571" i="14"/>
  <c r="L571" i="14"/>
  <c r="L598" i="14" s="1"/>
  <c r="L600" i="14" s="1"/>
  <c r="G571" i="14"/>
  <c r="G598" i="14" s="1"/>
  <c r="G600" i="14" s="1"/>
  <c r="D571" i="14"/>
  <c r="J571" i="14"/>
  <c r="J598" i="14" s="1"/>
  <c r="J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L449" i="1" l="1"/>
  <c r="L450" i="1" s="1"/>
  <c r="L498" i="1"/>
  <c r="L521" i="1" s="1"/>
  <c r="D457" i="1"/>
  <c r="E457" i="1" s="1"/>
  <c r="P548" i="14"/>
  <c r="N548" i="14"/>
  <c r="D598" i="14"/>
  <c r="D599" i="14" s="1"/>
  <c r="D600" i="14" s="1"/>
  <c r="B598" i="14"/>
  <c r="B600" i="14" s="1"/>
  <c r="B621" i="14"/>
  <c r="L621" i="14" s="1"/>
  <c r="L648" i="14" s="1"/>
  <c r="L650" i="14" s="1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X598" i="14"/>
  <c r="S598" i="14"/>
  <c r="F621" i="14"/>
  <c r="F648" i="14" s="1"/>
  <c r="F650" i="14" s="1"/>
  <c r="C621" i="14"/>
  <c r="E621" i="14"/>
  <c r="E648" i="14" s="1"/>
  <c r="Q648" i="14" s="1"/>
  <c r="J621" i="14"/>
  <c r="J648" i="14" s="1"/>
  <c r="J650" i="14" s="1"/>
  <c r="G621" i="14"/>
  <c r="G648" i="14" s="1"/>
  <c r="G650" i="14" s="1"/>
  <c r="C598" i="14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K621" i="14" l="1"/>
  <c r="K648" i="14" s="1"/>
  <c r="K650" i="14" s="1"/>
  <c r="I621" i="14"/>
  <c r="I648" i="14" s="1"/>
  <c r="I650" i="14" s="1"/>
  <c r="H621" i="14"/>
  <c r="H648" i="14" s="1"/>
  <c r="H650" i="14" s="1"/>
  <c r="D621" i="14"/>
  <c r="D648" i="14" s="1"/>
  <c r="D649" i="14" s="1"/>
  <c r="D650" i="14" s="1"/>
  <c r="L548" i="1"/>
  <c r="L549" i="1" s="1"/>
  <c r="L550" i="1" s="1"/>
  <c r="D507" i="1"/>
  <c r="E507" i="1" s="1"/>
  <c r="L499" i="1"/>
  <c r="L500" i="1" s="1"/>
  <c r="P598" i="14"/>
  <c r="N598" i="14"/>
  <c r="B648" i="14"/>
  <c r="B650" i="14" s="1"/>
  <c r="B671" i="14"/>
  <c r="J671" i="14" s="1"/>
  <c r="J698" i="14" s="1"/>
  <c r="J700" i="14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U648" i="14"/>
  <c r="V648" i="14"/>
  <c r="E671" i="14"/>
  <c r="E698" i="14" s="1"/>
  <c r="Q698" i="14" s="1"/>
  <c r="H671" i="14"/>
  <c r="H698" i="14" s="1"/>
  <c r="H700" i="14" s="1"/>
  <c r="D671" i="14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G671" i="14" l="1"/>
  <c r="G698" i="14" s="1"/>
  <c r="G700" i="14" s="1"/>
  <c r="I671" i="14"/>
  <c r="I698" i="14" s="1"/>
  <c r="I700" i="14" s="1"/>
  <c r="K671" i="14"/>
  <c r="K698" i="14" s="1"/>
  <c r="K700" i="14" s="1"/>
  <c r="C671" i="14"/>
  <c r="F671" i="14"/>
  <c r="F698" i="14" s="1"/>
  <c r="F700" i="14" s="1"/>
  <c r="L671" i="14"/>
  <c r="L698" i="14" s="1"/>
  <c r="L700" i="14" s="1"/>
  <c r="T648" i="14"/>
  <c r="L571" i="1"/>
  <c r="N648" i="14"/>
  <c r="P648" i="14"/>
  <c r="B698" i="14"/>
  <c r="B700" i="14" s="1"/>
  <c r="D698" i="14"/>
  <c r="D699" i="14" s="1"/>
  <c r="D700" i="14" s="1"/>
  <c r="B721" i="14"/>
  <c r="D721" i="14" s="1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C698" i="14"/>
  <c r="G721" i="14"/>
  <c r="G748" i="14" s="1"/>
  <c r="G750" i="14" s="1"/>
  <c r="J721" i="14"/>
  <c r="J748" i="14" s="1"/>
  <c r="J750" i="14" s="1"/>
  <c r="K721" i="14"/>
  <c r="K748" i="14" s="1"/>
  <c r="K750" i="14" s="1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E721" i="14" l="1"/>
  <c r="E748" i="14" s="1"/>
  <c r="Q748" i="14" s="1"/>
  <c r="H721" i="14"/>
  <c r="H748" i="14" s="1"/>
  <c r="H750" i="14" s="1"/>
  <c r="L721" i="14"/>
  <c r="L748" i="14" s="1"/>
  <c r="L750" i="14" s="1"/>
  <c r="I721" i="14"/>
  <c r="I748" i="14" s="1"/>
  <c r="I750" i="14" s="1"/>
  <c r="F721" i="14"/>
  <c r="F748" i="14" s="1"/>
  <c r="F750" i="14" s="1"/>
  <c r="S698" i="14"/>
  <c r="C721" i="14"/>
  <c r="U698" i="14"/>
  <c r="X698" i="14"/>
  <c r="L598" i="1"/>
  <c r="D557" i="1"/>
  <c r="E557" i="1" s="1"/>
  <c r="N698" i="14"/>
  <c r="B748" i="14"/>
  <c r="B750" i="14" s="1"/>
  <c r="P698" i="14"/>
  <c r="D748" i="14"/>
  <c r="D749" i="14" s="1"/>
  <c r="D750" i="14" s="1"/>
  <c r="X748" i="14"/>
  <c r="B771" i="14"/>
  <c r="F771" i="14" s="1"/>
  <c r="F798" i="14" s="1"/>
  <c r="F800" i="14" s="1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V748" i="14"/>
  <c r="R748" i="14"/>
  <c r="T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C771" i="14"/>
  <c r="D771" i="14"/>
  <c r="L771" i="14"/>
  <c r="L798" i="14" s="1"/>
  <c r="L800" i="14" s="1"/>
  <c r="H771" i="14"/>
  <c r="H798" i="14" s="1"/>
  <c r="H800" i="14" s="1"/>
  <c r="I771" i="14"/>
  <c r="I798" i="14" s="1"/>
  <c r="I800" i="14" s="1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E771" i="14" l="1"/>
  <c r="E798" i="14" s="1"/>
  <c r="Q798" i="14" s="1"/>
  <c r="U748" i="14"/>
  <c r="L621" i="1"/>
  <c r="L599" i="1"/>
  <c r="L600" i="1" s="1"/>
  <c r="N748" i="14"/>
  <c r="P748" i="14"/>
  <c r="B798" i="14"/>
  <c r="B800" i="14" s="1"/>
  <c r="D798" i="14"/>
  <c r="D799" i="14" s="1"/>
  <c r="D800" i="14" s="1"/>
  <c r="B821" i="14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E821" i="14"/>
  <c r="E848" i="14" s="1"/>
  <c r="Q848" i="14" s="1"/>
  <c r="C821" i="14"/>
  <c r="K821" i="14"/>
  <c r="K848" i="14" s="1"/>
  <c r="K850" i="14" s="1"/>
  <c r="D821" i="14"/>
  <c r="F821" i="14"/>
  <c r="F848" i="14" s="1"/>
  <c r="F850" i="14" s="1"/>
  <c r="H821" i="14"/>
  <c r="H848" i="14" s="1"/>
  <c r="H850" i="14" s="1"/>
  <c r="L821" i="14"/>
  <c r="L848" i="14" s="1"/>
  <c r="L850" i="14" s="1"/>
  <c r="J821" i="14"/>
  <c r="J848" i="14" s="1"/>
  <c r="J850" i="14" s="1"/>
  <c r="G821" i="14"/>
  <c r="G848" i="14" s="1"/>
  <c r="G850" i="14" s="1"/>
  <c r="I821" i="14"/>
  <c r="I848" i="14" s="1"/>
  <c r="I850" i="14" s="1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N798" i="14" l="1"/>
  <c r="L648" i="1"/>
  <c r="L649" i="1" s="1"/>
  <c r="L650" i="1" s="1"/>
  <c r="D607" i="1"/>
  <c r="E607" i="1" s="1"/>
  <c r="B848" i="14"/>
  <c r="B850" i="14" s="1"/>
  <c r="T848" i="14"/>
  <c r="D848" i="14"/>
  <c r="D849" i="14" s="1"/>
  <c r="D850" i="14" s="1"/>
  <c r="P798" i="14"/>
  <c r="B871" i="14"/>
  <c r="F871" i="14" s="1"/>
  <c r="F898" i="14" s="1"/>
  <c r="F900" i="14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U848" i="14"/>
  <c r="D871" i="14"/>
  <c r="L871" i="14"/>
  <c r="L898" i="14" s="1"/>
  <c r="L900" i="14" s="1"/>
  <c r="C800" i="14"/>
  <c r="O798" i="14"/>
  <c r="S848" i="14"/>
  <c r="C848" i="14"/>
  <c r="R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K871" i="14" l="1"/>
  <c r="K898" i="14" s="1"/>
  <c r="K900" i="14" s="1"/>
  <c r="J871" i="14"/>
  <c r="J898" i="14" s="1"/>
  <c r="J900" i="14" s="1"/>
  <c r="I871" i="14"/>
  <c r="I898" i="14" s="1"/>
  <c r="I900" i="14" s="1"/>
  <c r="C871" i="14"/>
  <c r="E871" i="14"/>
  <c r="E898" i="14" s="1"/>
  <c r="Q898" i="14" s="1"/>
  <c r="H871" i="14"/>
  <c r="H898" i="14" s="1"/>
  <c r="H900" i="14" s="1"/>
  <c r="G871" i="14"/>
  <c r="G898" i="14" s="1"/>
  <c r="G900" i="14" s="1"/>
  <c r="L671" i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G921" i="14" s="1"/>
  <c r="G948" i="14" s="1"/>
  <c r="G950" i="14" s="1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W898" i="14"/>
  <c r="E921" i="14"/>
  <c r="E948" i="14" s="1"/>
  <c r="Q948" i="14" s="1"/>
  <c r="D921" i="14"/>
  <c r="C921" i="14"/>
  <c r="J921" i="14"/>
  <c r="J948" i="14" s="1"/>
  <c r="J950" i="14" s="1"/>
  <c r="I921" i="14"/>
  <c r="I948" i="14" s="1"/>
  <c r="I950" i="14" s="1"/>
  <c r="H921" i="14"/>
  <c r="H948" i="14" s="1"/>
  <c r="H950" i="14" s="1"/>
  <c r="F921" i="14"/>
  <c r="F948" i="14" s="1"/>
  <c r="F950" i="14" s="1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L921" i="14" l="1"/>
  <c r="L948" i="14" s="1"/>
  <c r="L950" i="14" s="1"/>
  <c r="K921" i="14"/>
  <c r="K948" i="14" s="1"/>
  <c r="K950" i="14" s="1"/>
  <c r="T898" i="14"/>
  <c r="L698" i="1"/>
  <c r="D657" i="1"/>
  <c r="E657" i="1" s="1"/>
  <c r="P898" i="14"/>
  <c r="N898" i="14"/>
  <c r="B948" i="14"/>
  <c r="B950" i="14" s="1"/>
  <c r="D948" i="14"/>
  <c r="D949" i="14" s="1"/>
  <c r="D950" i="14" s="1"/>
  <c r="B971" i="14"/>
  <c r="G971" i="14" s="1"/>
  <c r="G998" i="14" s="1"/>
  <c r="G1000" i="14" s="1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E971" i="14"/>
  <c r="E998" i="14" s="1"/>
  <c r="Q998" i="14" s="1"/>
  <c r="E1012" i="14" s="1"/>
  <c r="F971" i="14"/>
  <c r="F998" i="14" s="1"/>
  <c r="F1000" i="14" s="1"/>
  <c r="J971" i="14"/>
  <c r="J998" i="14" s="1"/>
  <c r="J1000" i="14" s="1"/>
  <c r="H971" i="14"/>
  <c r="H998" i="14" s="1"/>
  <c r="H1000" i="14" s="1"/>
  <c r="S948" i="14"/>
  <c r="X948" i="14"/>
  <c r="C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W948" i="14" l="1"/>
  <c r="L971" i="14"/>
  <c r="L998" i="14" s="1"/>
  <c r="L1000" i="14" s="1"/>
  <c r="C971" i="14"/>
  <c r="C998" i="14" s="1"/>
  <c r="D971" i="14"/>
  <c r="D998" i="14" s="1"/>
  <c r="D999" i="14" s="1"/>
  <c r="D1000" i="14" s="1"/>
  <c r="I971" i="14"/>
  <c r="I998" i="14" s="1"/>
  <c r="I1000" i="14" s="1"/>
  <c r="L721" i="1"/>
  <c r="L699" i="1"/>
  <c r="L700" i="1" s="1"/>
  <c r="B998" i="14"/>
  <c r="B1000" i="14" s="1"/>
  <c r="N948" i="14"/>
  <c r="P948" i="14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>
  <authors>
    <author>Basis</author>
    <author>Rehmer</author>
  </authors>
  <commentList>
    <comment ref="Y3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<sst xmlns="http://schemas.openxmlformats.org/spreadsheetml/2006/main" count="210" uniqueCount="125">
  <si>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</si>
  <si>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</si>
  <si>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</si>
  <si>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</si>
  <si>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</si>
  <si>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</si>
  <si>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</si>
  <si>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</si>
  <si>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</si>
  <si>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</si>
  <si>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</si>
  <si>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</si>
  <si>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</si>
  <si>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</si>
  <si>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</si>
  <si>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</si>
  <si>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</si>
  <si>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</si>
  <si>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</si>
  <si>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</si>
  <si>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</si>
  <si>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</si>
  <si>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</si>
  <si>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</si>
  <si>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</si>
  <si>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</si>
  <si>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</si>
  <si>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</si>
  <si>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</si>
  <si>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</si>
  <si>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</si>
  <si>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</si>
  <si>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</si>
  <si>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</si>
  <si>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</si>
  <si>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</si>
  <si>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</si>
  <si>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</si>
  <si>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</si>
  <si>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</si>
  <si>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</si>
  <si>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</si>
  <si>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</si>
  <si>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</si>
  <si>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</si>
  <si>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</si>
  <si>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</si>
  <si>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</si>
  <si>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</si>
  <si>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</si>
  <si>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FA</t>
  </si>
  <si>
    <t>Anzahl</t>
  </si>
  <si>
    <t>FuE-Kategorie</t>
  </si>
  <si>
    <t>Mitarbeiter</t>
  </si>
  <si>
    <t>Durchführbarkeitsstudien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</si>
  <si>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</si>
  <si>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</si>
  <si>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</si>
  <si>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</si>
  <si>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</si>
  <si>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</si>
  <si>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</si>
  <si>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</si>
  <si>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</si>
  <si>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</si>
  <si>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</si>
  <si>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</si>
  <si>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</si>
  <si>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</si>
  <si>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</si>
  <si>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</si>
  <si>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</si>
  <si>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</si>
  <si>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</si>
  <si>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</si>
  <si>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</si>
  <si>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</si>
  <si>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</si>
  <si>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</si>
  <si>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</si>
  <si>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</si>
  <si>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</si>
  <si>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</si>
  <si>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</si>
  <si>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</si>
  <si>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</si>
  <si>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</si>
  <si>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</si>
  <si>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</si>
  <si>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</si>
  <si>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</si>
  <si>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</si>
  <si>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</si>
  <si>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</si>
  <si>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</si>
  <si>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</si>
  <si>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</si>
  <si>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</si>
  <si>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</si>
  <si>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</si>
  <si>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</si>
  <si>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</si>
  <si>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</si>
  <si>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</si>
  <si>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</si>
  <si>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</si>
  <si>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</si>
  <si>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(einzelbetriebliches oder Verbundvorhaben - Unternehmen)</t>
  </si>
  <si>
    <t>(Verbundvorhaben - Forschungseinrichtung)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</si>
  <si>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</si>
  <si>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</si>
  <si>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</si>
  <si>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</si>
  <si>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Ausgabenplan Forschungs- und Entwicklungsvorhaben</t>
  </si>
  <si>
    <t>DI</t>
  </si>
  <si>
    <t>DI (GF)</t>
  </si>
  <si>
    <t>T (GF)</t>
  </si>
  <si>
    <t>FA (GF)</t>
  </si>
  <si>
    <t>PU</t>
  </si>
  <si>
    <t>PU (GF)</t>
  </si>
  <si>
    <t>produktive Stunden pro Monat je Vollzeitbeschäftigten</t>
  </si>
  <si>
    <t xml:space="preserve"> </t>
  </si>
  <si>
    <t>ohne Überträge für Anlage 3</t>
  </si>
  <si>
    <t>für Arbeitspakete</t>
  </si>
  <si>
    <t>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</si>
</sst>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6" formatCode="&quot; &quot;@"/>
    <numFmt numFmtId="167" formatCode="0.000%"/>
    <numFmt numFmtId="170" formatCode="#,##0.00\ &quot;€&quot;"/>
    <numFmt numFmtId="186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6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6" fontId="2" fillId="0" borderId="5" xfId="0" applyNumberFormat="1" applyFont="1" applyBorder="1" applyAlignment="1" applyProtection="1">
      <alignment vertical="center"/>
      <protection locked="0"/>
    </xf>
    <xf numFmtId="166" fontId="2" fillId="0" borderId="6" xfId="0" applyNumberFormat="1" applyFont="1" applyBorder="1" applyAlignment="1" applyProtection="1">
      <alignment vertical="center"/>
      <protection locked="0"/>
    </xf>
    <xf numFmtId="166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6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6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6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70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6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6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7" fontId="2" fillId="0" borderId="9" xfId="0" applyNumberFormat="1" applyFont="1" applyBorder="1" applyAlignment="1" applyProtection="1">
      <alignment horizontal="center" vertical="center"/>
      <protection hidden="1"/>
    </xf>
    <xf numFmtId="167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0" fillId="0" borderId="45" xfId="0" applyBorder="1" applyProtection="1"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86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</cellXfs>
  <cellStyles count="3">
    <cellStyle name="Euro" xfId="1"/>
    <cellStyle name="Prozent" xfId="2" builtinId="5"/>
    <cellStyle name="Standard" xfId="0" builtinId="0"/>
  </cellStyles>
  <dxfs count="294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outlinePr showOutlineSymbols="0"/>
  </sheetPr>
  <dimension ref="A1:N35"/>
  <sheetViews>
    <sheetView showGridLines="0" showRowColHeaders="0" showZeros="0" showOutlineSymbols="0" topLeftCell="A7" workbookViewId="0">
      <selection sqref="A1:G1"/>
    </sheetView>
  </sheetViews>
  <sheetFormatPr baseColWidth="10" defaultColWidth="11.28515625" defaultRowHeight="12.75" customHeight="1" x14ac:dyDescent="0.2"/>
  <cols>
    <col min="1" max="2" width="15.7109375" style="1" customWidth="1"/>
    <col min="3" max="7" width="13.28515625" style="1" customWidth="1"/>
    <col min="8" max="9" width="11.28515625" style="1"/>
    <col min="10" max="14" width="0" style="1" hidden="1" customWidth="1"/>
    <col min="15" max="16384" width="11.28515625" style="1"/>
  </cols>
  <sheetData>
    <row r="1" spans="1:14" ht="21" customHeight="1" x14ac:dyDescent="0.2">
      <c r="A1" s="235" t="s">
        <v>113</v>
      </c>
      <c r="B1" s="235"/>
      <c r="C1" s="235"/>
      <c r="D1" s="235"/>
      <c r="E1" s="235"/>
      <c r="F1" s="235"/>
      <c r="G1" s="235"/>
      <c r="J1" s="224" t="s">
        <v>103</v>
      </c>
      <c r="K1" s="224"/>
      <c r="L1" s="226">
        <f>Finanzierungsplan!P18</f>
        <v>5</v>
      </c>
      <c r="M1" s="224" t="str">
        <f>N3</f>
        <v>Forschungs-einrichtung</v>
      </c>
      <c r="N1" s="228" t="str">
        <f>Finanzierungsplan!M3</f>
        <v>nein</v>
      </c>
    </row>
    <row r="2" spans="1:14" ht="21" customHeight="1" x14ac:dyDescent="0.2">
      <c r="A2" s="235" t="str">
        <f>IF(OR($L$1&lt;&gt;1,$N$1&lt;&gt;"ja"),IF(LOOKUP($L$1,$J$4:$M$4,$J15:$M15)="","",LOOKUP($L$1,$J$4:$M$4,$J15:$M15)),IF($N15="","",$N15))</f>
        <v>(Prozessinnovation)</v>
      </c>
      <c r="B2" s="235"/>
      <c r="C2" s="235"/>
      <c r="D2" s="235"/>
      <c r="E2" s="235"/>
      <c r="F2" s="235"/>
      <c r="G2" s="235"/>
      <c r="J2" s="225"/>
      <c r="K2" s="225"/>
      <c r="L2" s="227"/>
      <c r="M2" s="225"/>
      <c r="N2" s="229"/>
    </row>
    <row r="3" spans="1:14" ht="42" customHeight="1" x14ac:dyDescent="0.2">
      <c r="J3" s="230" t="s">
        <v>70</v>
      </c>
      <c r="K3" s="231"/>
      <c r="L3" s="231"/>
      <c r="M3" s="232"/>
      <c r="N3" s="224" t="s">
        <v>81</v>
      </c>
    </row>
    <row r="4" spans="1:14" ht="21" customHeight="1" thickBot="1" x14ac:dyDescent="0.25">
      <c r="A4" s="222" t="s">
        <v>101</v>
      </c>
      <c r="B4" s="223"/>
      <c r="C4" s="172">
        <f>'Anlage 4'!A6</f>
        <v>0</v>
      </c>
      <c r="D4" s="172">
        <f>C4+1</f>
        <v>1</v>
      </c>
      <c r="E4" s="172">
        <f>D4+1</f>
        <v>2</v>
      </c>
      <c r="F4" s="172">
        <f>E4+1</f>
        <v>3</v>
      </c>
      <c r="G4" s="172" t="s">
        <v>10</v>
      </c>
      <c r="J4" s="167">
        <v>1</v>
      </c>
      <c r="K4" s="167">
        <v>2</v>
      </c>
      <c r="L4" s="167">
        <v>4</v>
      </c>
      <c r="M4" s="167">
        <v>5</v>
      </c>
      <c r="N4" s="225"/>
    </row>
    <row r="5" spans="1:14" ht="30" customHeight="1" x14ac:dyDescent="0.2">
      <c r="A5" s="220" t="str">
        <f t="shared" ref="A5:A14" si="0">IF(OR($L$1&lt;&gt;1,$N$1&lt;&gt;"ja"),IF(LOOKUP($L$1,$J$4:$M$4,$J5:$M5)="","",LOOKUP($L$1,$J$4:$M$4,$J5:$M5)),IF($N5="","",$N5))</f>
        <v>Personalausgaben</v>
      </c>
      <c r="B5" s="220"/>
      <c r="C5" s="171">
        <f>IF(ISERROR(ohne!N1053),#REF!+#REF!,ohne!N1053)</f>
        <v>0</v>
      </c>
      <c r="D5" s="171">
        <f>IF(ISERROR(ohne!O1053),#REF!+#REF!,ohne!O1053)</f>
        <v>0</v>
      </c>
      <c r="E5" s="171">
        <f>IF(ISERROR(ohne!P1053),#REF!+#REF!,ohne!P1053)</f>
        <v>0</v>
      </c>
      <c r="F5" s="171">
        <f>IF(ISERROR(ohne!Q1053),#REF!+#REF!,ohne!Q1053)</f>
        <v>0</v>
      </c>
      <c r="G5" s="171">
        <f>IF(ISERROR(ohne!R1053),#REF!+#REF!,ohne!R1053)</f>
        <v>0</v>
      </c>
      <c r="J5" s="168" t="s">
        <v>104</v>
      </c>
      <c r="K5" s="168" t="s">
        <v>104</v>
      </c>
      <c r="L5" s="168" t="s">
        <v>104</v>
      </c>
      <c r="M5" s="168" t="s">
        <v>104</v>
      </c>
      <c r="N5" s="168" t="s">
        <v>104</v>
      </c>
    </row>
    <row r="6" spans="1:14" ht="30" customHeight="1" x14ac:dyDescent="0.2">
      <c r="A6" s="221" t="str">
        <f t="shared" si="0"/>
        <v>Gemeinkostenpauschale              (25 % der Personalkosten)</v>
      </c>
      <c r="B6" s="221"/>
      <c r="C6" s="171">
        <f>IF(ISERROR(ohne!N1054),#REF!+#REF!,ohne!N1054)</f>
        <v>0</v>
      </c>
      <c r="D6" s="171">
        <f>IF(ISERROR(ohne!O1054),#REF!+#REF!,ohne!O1054)</f>
        <v>0</v>
      </c>
      <c r="E6" s="171">
        <f>IF(ISERROR(ohne!P1054),#REF!+#REF!,ohne!P1054)</f>
        <v>0</v>
      </c>
      <c r="F6" s="171">
        <f>IF(ISERROR(ohne!Q1054),#REF!+#REF!,ohne!Q1054)</f>
        <v>0</v>
      </c>
      <c r="G6" s="171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6" t="str">
        <f>CONCATENATE("Gemeinkostenpauschale              (",'Anlage 4'!$Y$6*100," % der Personalkosten)")</f>
        <v>Gemeinkostenpauschale              (25 % der Personalkosten)</v>
      </c>
      <c r="L6" s="186" t="str">
        <f>CONCATENATE("Gemeinkostenpauschale              (",'Anlage 4'!$Y$6*100," % der Personalkosten)")</f>
        <v>Gemeinkostenpauschale              (25 % der Personalkosten)</v>
      </c>
      <c r="M6" s="186" t="str">
        <f>CONCATENATE("Gemeinkostenpauschale              (",'Anlage 4'!$Y$6*100," % der Personalkosten)")</f>
        <v>Gemeinkostenpauschale              (25 % der Personalkosten)</v>
      </c>
      <c r="N6" s="186" t="str">
        <f>CONCATENATE("Gemeinkostenpauschale              (",'Anlage 4'!$Y$6*100," % der Personalkosten)")</f>
        <v>Gemeinkostenpauschale              (25 % der Personalkosten)</v>
      </c>
    </row>
    <row r="7" spans="1:14" ht="30" customHeight="1" x14ac:dyDescent="0.2">
      <c r="A7" s="221" t="str">
        <f>IF(OR($L$1&lt;&gt;1,$N$1&lt;&gt;"ja"),IF(LOOKUP($L$1,$J$4:$M$4,$J7:$M7)="","",LOOKUP($L$1,$J$4:$M$4,$J7:$M7)),IF($N7="","",$N7))</f>
        <v>Instrumente, Ausrüstungen</v>
      </c>
      <c r="B7" s="221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109</v>
      </c>
      <c r="K7" s="168"/>
      <c r="L7" s="168"/>
      <c r="M7" s="211" t="s">
        <v>109</v>
      </c>
      <c r="N7" s="168" t="s">
        <v>109</v>
      </c>
    </row>
    <row r="8" spans="1:14" ht="12.75" hidden="1" customHeight="1" x14ac:dyDescent="0.2">
      <c r="A8" s="221" t="str">
        <f t="shared" si="0"/>
        <v/>
      </c>
      <c r="B8" s="221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">
      <c r="A9" s="221" t="str">
        <f t="shared" si="0"/>
        <v/>
      </c>
      <c r="B9" s="221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">
      <c r="A10" s="221" t="str">
        <f t="shared" si="0"/>
        <v/>
      </c>
      <c r="B10" s="221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">
      <c r="A11" s="221" t="str">
        <f t="shared" si="0"/>
        <v/>
      </c>
      <c r="B11" s="221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">
      <c r="A12" s="221" t="str">
        <f t="shared" si="0"/>
        <v/>
      </c>
      <c r="B12" s="221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30" customHeight="1" x14ac:dyDescent="0.2">
      <c r="A13" s="221" t="str">
        <f t="shared" si="0"/>
        <v>Auftragsforschung,
technisches Wissen</v>
      </c>
      <c r="B13" s="221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105</v>
      </c>
      <c r="K13" s="168"/>
      <c r="L13" s="168"/>
      <c r="M13" s="168" t="s">
        <v>105</v>
      </c>
      <c r="N13" s="168"/>
    </row>
    <row r="14" spans="1:14" ht="30" customHeight="1" thickBot="1" x14ac:dyDescent="0.25">
      <c r="A14" s="236" t="str">
        <f t="shared" si="0"/>
        <v>Sonstige Ausgaben für Material (1)</v>
      </c>
      <c r="B14" s="236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106</v>
      </c>
      <c r="K14" s="168" t="s">
        <v>110</v>
      </c>
      <c r="L14" s="168" t="s">
        <v>111</v>
      </c>
      <c r="M14" s="168" t="s">
        <v>112</v>
      </c>
      <c r="N14" s="168" t="s">
        <v>96</v>
      </c>
    </row>
    <row r="15" spans="1:14" ht="30" customHeight="1" x14ac:dyDescent="0.2">
      <c r="A15" s="233" t="s">
        <v>98</v>
      </c>
      <c r="B15" s="234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2"/>
      <c r="J15" s="168" t="s">
        <v>107</v>
      </c>
      <c r="K15" s="168" t="str">
        <f>CONCATENATE("(",'Anlage 4'!W10,")")</f>
        <v>(Durchführbarkeitsstudien)</v>
      </c>
      <c r="L15" s="170" t="str">
        <f>CONCATENATE("(",'Anlage 4'!W11,")")</f>
        <v>(Innovationsberatungsdienste und innovationsunterstützende Dienstleistungen)</v>
      </c>
      <c r="M15" s="170" t="str">
        <f>CONCATENATE("(",'Anlage 4'!W12,")")</f>
        <v>(Prozessinnovation)</v>
      </c>
      <c r="N15" s="168" t="s">
        <v>108</v>
      </c>
    </row>
    <row r="18" ht="81" customHeight="1" x14ac:dyDescent="0.2"/>
    <row r="32" ht="150" customHeight="1" x14ac:dyDescent="0.2"/>
    <row r="33" spans="1:7" ht="25.5" customHeight="1" x14ac:dyDescent="0.2"/>
    <row r="34" spans="1:7" ht="12.75" customHeight="1" x14ac:dyDescent="0.2">
      <c r="A34" s="169"/>
      <c r="B34" s="169"/>
    </row>
    <row r="35" spans="1:7" ht="12.75" customHeight="1" x14ac:dyDescent="0.2">
      <c r="A35" s="219" t="str">
        <f>IF(OR(AND(L1=1,N1="nein"),L1=5),CONCATENATE("(1) ",IF(L1=1,"einschließlich ",""),"Kosten für Material, Bedarfsmittel und dergleichen, die im Zuge der Forschungstätigkeit benötigt werden"),"")</f>
        <v>(1) Kosten für Material, Bedarfsmittel und dergleichen, die im Zuge der Forschungstätigkeit benötigt werden</v>
      </c>
      <c r="B35" s="219"/>
      <c r="C35" s="219"/>
      <c r="D35" s="219"/>
      <c r="E35" s="219"/>
      <c r="F35" s="219"/>
      <c r="G35" s="219"/>
    </row>
  </sheetData>
  <sheetProtection password="A1C1" sheet="1" objects="1" scenarios="1" formatCells="0"/>
  <mergeCells count="21"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A35:G35"/>
    <mergeCell ref="M1:M2"/>
    <mergeCell ref="J1:K2"/>
    <mergeCell ref="L1:L2"/>
    <mergeCell ref="A8:B8"/>
    <mergeCell ref="A9:B9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&amp;L&amp;"Arial,Standard"&amp;8Stand 02.03.2020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28515625" defaultRowHeight="9.75" customHeight="1" outlineLevelCol="1" x14ac:dyDescent="0.2"/>
  <cols>
    <col min="1" max="1" width="4.28515625" style="6" customWidth="1"/>
    <col min="2" max="2" width="9" style="6" customWidth="1"/>
    <col min="3" max="4" width="0" style="6" hidden="1" customWidth="1"/>
    <col min="5" max="5" width="26.28515625" style="3" customWidth="1"/>
    <col min="6" max="6" width="2.7109375" style="3" customWidth="1"/>
    <col min="7" max="9" width="8.28515625" style="3" customWidth="1"/>
    <col min="10" max="10" width="23.28515625" style="3" customWidth="1"/>
    <col min="11" max="12" width="11.28515625" style="3"/>
    <col min="13" max="18" width="0" style="3" hidden="1" customWidth="1"/>
    <col min="19" max="20" width="11.28515625" style="3"/>
    <col min="21" max="21" width="0" style="3" hidden="1" customWidth="1" collapsed="1"/>
    <col min="22" max="27" width="0" style="3" hidden="1" customWidth="1" outlineLevel="1"/>
    <col min="28" max="28" width="11.28515625" style="3" collapsed="1"/>
    <col min="29" max="16384" width="11.28515625" style="3"/>
  </cols>
  <sheetData>
    <row r="1" spans="1:27" ht="9.75" customHeight="1" x14ac:dyDescent="0.2">
      <c r="A1" s="164" t="str">
        <f>"A1:U"&amp;A7*50</f>
        <v>A1:U0</v>
      </c>
    </row>
    <row r="2" spans="1:27" ht="9.75" customHeight="1" x14ac:dyDescent="0.2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(Prozessinnovation)</v>
      </c>
      <c r="B2" s="7"/>
      <c r="C2" s="7"/>
      <c r="D2" s="7"/>
      <c r="E2" s="8"/>
      <c r="F2" s="8"/>
      <c r="G2" s="8"/>
      <c r="H2" s="8"/>
      <c r="I2" s="8"/>
      <c r="K2" s="325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325"/>
      <c r="M2" s="325"/>
      <c r="N2" s="325"/>
      <c r="O2" s="325"/>
      <c r="P2" s="325"/>
      <c r="Q2" s="325"/>
      <c r="R2" s="325"/>
      <c r="S2" s="325"/>
      <c r="T2" s="325"/>
      <c r="V2" s="216"/>
      <c r="W2" s="217"/>
      <c r="X2" s="217"/>
      <c r="Y2" s="218"/>
      <c r="AA2" s="70" t="str">
        <f>C11</f>
        <v>FuE-Kategorie</v>
      </c>
    </row>
    <row r="3" spans="1:27" ht="9.75" customHeight="1" x14ac:dyDescent="0.2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325"/>
      <c r="L3" s="325"/>
      <c r="M3" s="325"/>
      <c r="N3" s="325"/>
      <c r="O3" s="325"/>
      <c r="P3" s="325"/>
      <c r="Q3" s="325"/>
      <c r="R3" s="325"/>
      <c r="S3" s="325"/>
      <c r="T3" s="325"/>
      <c r="V3" s="260" t="s">
        <v>62</v>
      </c>
      <c r="W3" s="261"/>
      <c r="X3" s="262"/>
      <c r="Y3" s="114" t="str">
        <f>IF($Y$4=1,"ja","")</f>
        <v/>
      </c>
      <c r="AA3" s="68"/>
    </row>
    <row r="4" spans="1:27" ht="9.75" customHeight="1" x14ac:dyDescent="0.2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60" t="str">
        <f>W16</f>
        <v>Förderprogramm</v>
      </c>
      <c r="W4" s="261"/>
      <c r="X4" s="262"/>
      <c r="Y4" s="110">
        <f>Finanzierungsplan!$P$18</f>
        <v>5</v>
      </c>
      <c r="AA4" s="110" t="str">
        <f>IF(ISERROR(#REF!),"I",UPPER(MID(#REF!,1,1)))</f>
        <v>I</v>
      </c>
    </row>
    <row r="5" spans="1:27" ht="9.75" customHeight="1" x14ac:dyDescent="0.2">
      <c r="A5" s="255" t="s">
        <v>0</v>
      </c>
      <c r="B5" s="256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60" t="s">
        <v>75</v>
      </c>
      <c r="W5" s="261"/>
      <c r="X5" s="262"/>
      <c r="Y5" s="114" t="str">
        <f>IF(Finanzierungsplan!$M$3="ja","ja","")</f>
        <v/>
      </c>
      <c r="AA5" s="110" t="str">
        <f>IF(ISERROR(#REF!),"E",UPPER(MID(#REF!,1,1)))</f>
        <v>E</v>
      </c>
    </row>
    <row r="6" spans="1:27" ht="9.75" customHeight="1" x14ac:dyDescent="0.2">
      <c r="A6" s="258"/>
      <c r="B6" s="259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60" t="s">
        <v>23</v>
      </c>
      <c r="W6" s="261"/>
      <c r="X6" s="262"/>
      <c r="Y6" s="109">
        <f>MIN(Finanzierungsplan!$Q$7,Finanzierungsplan!$P$6)</f>
        <v>0.25</v>
      </c>
    </row>
    <row r="7" spans="1:27" ht="9.75" customHeight="1" x14ac:dyDescent="0.2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46" t="str">
        <f>IF(AND(D5,D6,D7),"","FEHLER-verursachende Bearbeitung der AZA-Vorlage")</f>
        <v/>
      </c>
      <c r="F7" s="246"/>
      <c r="G7" s="246"/>
      <c r="H7" s="246"/>
      <c r="I7" s="246"/>
      <c r="J7" s="246"/>
      <c r="K7" s="246"/>
      <c r="L7" s="246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">
      <c r="A8" s="12"/>
      <c r="B8" s="12"/>
      <c r="C8" s="12"/>
      <c r="D8" s="12"/>
      <c r="E8" s="246"/>
      <c r="F8" s="246"/>
      <c r="G8" s="246"/>
      <c r="H8" s="246"/>
      <c r="I8" s="246"/>
      <c r="J8" s="246"/>
      <c r="K8" s="246"/>
      <c r="L8" s="246"/>
      <c r="M8" s="8"/>
      <c r="N8" s="8"/>
      <c r="O8" s="8"/>
      <c r="P8" s="8"/>
      <c r="Q8" s="8"/>
      <c r="R8" s="8"/>
      <c r="S8" s="8"/>
      <c r="T8" s="8"/>
      <c r="V8" s="216" t="s">
        <v>85</v>
      </c>
      <c r="W8" s="217"/>
      <c r="X8" s="217"/>
      <c r="Y8" s="217"/>
      <c r="Z8" s="217"/>
      <c r="AA8" s="218"/>
    </row>
    <row r="9" spans="1:27" ht="9.75" customHeight="1" x14ac:dyDescent="0.2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13" t="s">
        <v>55</v>
      </c>
      <c r="X9" s="214"/>
      <c r="Y9" s="214"/>
      <c r="Z9" s="214"/>
      <c r="AA9" s="215"/>
    </row>
    <row r="10" spans="1:27" ht="9.75" customHeight="1" x14ac:dyDescent="0.2">
      <c r="A10" s="13"/>
      <c r="B10" s="13"/>
      <c r="C10" s="13"/>
      <c r="D10" s="13"/>
      <c r="E10" s="212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13" t="s">
        <v>54</v>
      </c>
      <c r="X10" s="214"/>
      <c r="Y10" s="214"/>
      <c r="Z10" s="214"/>
      <c r="AA10" s="215"/>
    </row>
    <row r="11" spans="1:27" ht="9.75" customHeight="1" x14ac:dyDescent="0.2">
      <c r="A11" s="48"/>
      <c r="B11" s="48"/>
      <c r="C11" s="247" t="s">
        <v>52</v>
      </c>
      <c r="D11" s="247"/>
      <c r="E11" s="15"/>
      <c r="F11" s="241" t="s">
        <v>2</v>
      </c>
      <c r="G11" s="241"/>
      <c r="H11" s="241"/>
      <c r="I11" s="241"/>
      <c r="J11" s="15"/>
      <c r="K11" s="250" t="s">
        <v>21</v>
      </c>
      <c r="L11" s="251"/>
      <c r="M11" s="251"/>
      <c r="N11" s="251"/>
      <c r="O11" s="251"/>
      <c r="P11" s="251"/>
      <c r="Q11" s="251"/>
      <c r="R11" s="251"/>
      <c r="S11" s="251"/>
      <c r="T11" s="252"/>
      <c r="V11" s="121">
        <f>IF(ISERROR(Finanzierungsplan!L6),4,Finanzierungsplan!L6)</f>
        <v>4</v>
      </c>
      <c r="W11" s="213" t="s">
        <v>47</v>
      </c>
      <c r="X11" s="214"/>
      <c r="Y11" s="214"/>
      <c r="Z11" s="214"/>
      <c r="AA11" s="215"/>
    </row>
    <row r="12" spans="1:27" ht="9.75" customHeight="1" x14ac:dyDescent="0.2">
      <c r="A12" s="26"/>
      <c r="B12" s="26"/>
      <c r="C12" s="248"/>
      <c r="D12" s="248"/>
      <c r="E12" s="16"/>
      <c r="F12" s="242"/>
      <c r="G12" s="243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/>
      </c>
      <c r="V12" s="121">
        <f>IF(ISERROR(Finanzierungsplan!M6),5,Finanzierungsplan!M6)</f>
        <v>5</v>
      </c>
      <c r="W12" s="213" t="s">
        <v>57</v>
      </c>
      <c r="X12" s="214"/>
      <c r="Y12" s="214"/>
      <c r="Z12" s="214"/>
      <c r="AA12" s="215"/>
    </row>
    <row r="13" spans="1:27" ht="9.75" customHeight="1" x14ac:dyDescent="0.2">
      <c r="A13" s="26"/>
      <c r="B13" s="26"/>
      <c r="C13" s="248"/>
      <c r="D13" s="248"/>
      <c r="E13" s="16" t="s">
        <v>3</v>
      </c>
      <c r="F13" s="244" t="s">
        <v>4</v>
      </c>
      <c r="G13" s="245"/>
      <c r="H13" s="16" t="s">
        <v>5</v>
      </c>
      <c r="I13" s="16" t="s">
        <v>6</v>
      </c>
      <c r="J13" s="16" t="str">
        <f t="shared" si="0"/>
        <v>vorhabensspezifische</v>
      </c>
      <c r="K13" s="16" t="str">
        <f t="shared" si="1"/>
        <v>vorhabens-</v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>Auftrags-</v>
      </c>
      <c r="T13" s="16" t="str">
        <f t="shared" si="8"/>
        <v>Sonstige</v>
      </c>
      <c r="V13" s="70" t="str">
        <f>AA17</f>
        <v>FE</v>
      </c>
      <c r="W13" s="265" t="s">
        <v>56</v>
      </c>
      <c r="X13" s="266"/>
      <c r="Y13" s="266"/>
      <c r="Z13" s="266"/>
      <c r="AA13" s="267"/>
    </row>
    <row r="14" spans="1:27" ht="9.75" customHeight="1" x14ac:dyDescent="0.2">
      <c r="A14" s="26" t="s">
        <v>7</v>
      </c>
      <c r="B14" s="50" t="s">
        <v>26</v>
      </c>
      <c r="C14" s="248"/>
      <c r="D14" s="248"/>
      <c r="E14" s="16" t="s">
        <v>8</v>
      </c>
      <c r="F14" s="244" t="s">
        <v>9</v>
      </c>
      <c r="G14" s="245"/>
      <c r="H14" s="16" t="s">
        <v>10</v>
      </c>
      <c r="I14" s="16" t="s">
        <v>11</v>
      </c>
      <c r="J14" s="16" t="str">
        <f t="shared" si="0"/>
        <v>Instrumente,</v>
      </c>
      <c r="K14" s="16" t="str">
        <f t="shared" si="1"/>
        <v>spezifische</v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>forschung u.</v>
      </c>
      <c r="T14" s="16" t="str">
        <f t="shared" si="8"/>
        <v>Ausgaben</v>
      </c>
      <c r="V14" s="119"/>
      <c r="W14" s="265" t="s">
        <v>43</v>
      </c>
      <c r="X14" s="266"/>
      <c r="Y14" s="266"/>
      <c r="Z14" s="266"/>
      <c r="AA14" s="267"/>
    </row>
    <row r="15" spans="1:27" ht="9.75" customHeight="1" x14ac:dyDescent="0.2">
      <c r="A15" s="26" t="s">
        <v>12</v>
      </c>
      <c r="B15" s="26" t="s">
        <v>27</v>
      </c>
      <c r="C15" s="248"/>
      <c r="D15" s="248"/>
      <c r="E15" s="16" t="s">
        <v>13</v>
      </c>
      <c r="F15" s="244" t="s">
        <v>14</v>
      </c>
      <c r="G15" s="245"/>
      <c r="H15" s="16"/>
      <c r="I15" s="16"/>
      <c r="J15" s="16" t="str">
        <f t="shared" si="0"/>
        <v>Ausrüstungen, Sonstige</v>
      </c>
      <c r="K15" s="16" t="str">
        <f t="shared" si="1"/>
        <v>Instrumente,</v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>technisches</v>
      </c>
      <c r="T15" s="16" t="str">
        <f t="shared" si="8"/>
        <v>für</v>
      </c>
    </row>
    <row r="16" spans="1:27" ht="9.75" customHeight="1" x14ac:dyDescent="0.2">
      <c r="A16" s="26"/>
      <c r="B16" s="26"/>
      <c r="C16" s="248"/>
      <c r="D16" s="248"/>
      <c r="E16" s="16"/>
      <c r="F16" s="244"/>
      <c r="G16" s="245"/>
      <c r="H16" s="16"/>
      <c r="I16" s="16"/>
      <c r="J16" s="16" t="str">
        <f t="shared" si="0"/>
        <v>Ausgaben</v>
      </c>
      <c r="K16" s="16" t="str">
        <f t="shared" si="1"/>
        <v>Ausrüstungen</v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>Wissen</v>
      </c>
      <c r="T16" s="16" t="str">
        <f t="shared" si="8"/>
        <v>Material</v>
      </c>
      <c r="V16" s="263" t="s">
        <v>87</v>
      </c>
      <c r="W16" s="216" t="s">
        <v>70</v>
      </c>
      <c r="X16" s="217"/>
      <c r="Y16" s="217"/>
      <c r="Z16" s="218"/>
      <c r="AA16" s="70"/>
    </row>
    <row r="17" spans="1:30" ht="9.75" customHeight="1" x14ac:dyDescent="0.2">
      <c r="A17" s="26"/>
      <c r="B17" s="26"/>
      <c r="C17" s="248"/>
      <c r="D17" s="248"/>
      <c r="E17" s="16"/>
      <c r="F17" s="174" t="str">
        <f>IF(AND(COUNTA(H20:H47),COUNTA(I20:I47)),IF(L48=0,"Hier die Anzahl eintagen!",""),"")</f>
        <v/>
      </c>
      <c r="G17" s="175"/>
      <c r="H17" s="16"/>
      <c r="I17" s="16"/>
      <c r="J17" s="16" t="str">
        <f t="shared" si="0"/>
        <v/>
      </c>
      <c r="K17" s="16" t="str">
        <f t="shared" si="1"/>
        <v>(lt. Spalte 7)</v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>(lt. Spalte 3)</v>
      </c>
      <c r="T17" s="16" t="str">
        <f t="shared" si="8"/>
        <v>(lt. Spalte 7)</v>
      </c>
      <c r="V17" s="264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76</v>
      </c>
    </row>
    <row r="18" spans="1:30" ht="9.75" customHeight="1" x14ac:dyDescent="0.2">
      <c r="A18" s="27"/>
      <c r="B18" s="27"/>
      <c r="C18" s="249"/>
      <c r="D18" s="249"/>
      <c r="E18" s="17"/>
      <c r="F18" s="177"/>
      <c r="G18" s="178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40" t="s">
        <v>83</v>
      </c>
      <c r="W18" s="47"/>
      <c r="X18" s="47"/>
      <c r="Y18" s="47"/>
      <c r="Z18" s="47"/>
      <c r="AA18" s="47"/>
    </row>
    <row r="19" spans="1:30" ht="9.75" customHeight="1" x14ac:dyDescent="0.2">
      <c r="A19" s="18">
        <v>1</v>
      </c>
      <c r="B19" s="18">
        <f>MAX($A19:A19)+1</f>
        <v>2</v>
      </c>
      <c r="C19" s="237" t="str">
        <f>IF($Y$3="ja",MAX($A19:B19)+1,"")</f>
        <v/>
      </c>
      <c r="D19" s="237"/>
      <c r="E19" s="18">
        <f>MAX($A19:D19)+1</f>
        <v>3</v>
      </c>
      <c r="F19" s="237">
        <f>MAX($A19:E19)+1</f>
        <v>4</v>
      </c>
      <c r="G19" s="237"/>
      <c r="H19" s="18">
        <f>MAX($A19:G19)+1</f>
        <v>5</v>
      </c>
      <c r="I19" s="18">
        <f>MAX($A19:H19)+1</f>
        <v>6</v>
      </c>
      <c r="J19" s="18">
        <f>IF(J13&lt;&gt;"",MAX($A19:I19)+1,"")</f>
        <v>7</v>
      </c>
      <c r="K19" s="18">
        <f>IF(K13&lt;&gt;"",MAX($A19:J19)+1,"")</f>
        <v>8</v>
      </c>
      <c r="L19" s="18">
        <f>MAX($A19:K19)+1</f>
        <v>9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>
        <f>IF(S13&lt;&gt;"",MAX($A19:R19)+1,"")</f>
        <v>10</v>
      </c>
      <c r="T19" s="18">
        <f>IF(T13&lt;&gt;"",MAX($A19:S19)+1,"")</f>
        <v>11</v>
      </c>
      <c r="V19" s="240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">
      <c r="A20" s="28"/>
      <c r="B20" s="51"/>
      <c r="C20" s="156"/>
      <c r="D20" s="78" t="str">
        <f>IF($Y$3="ja",UPPER(C20),"O")</f>
        <v>O</v>
      </c>
      <c r="E20" s="23"/>
      <c r="F20" s="155"/>
      <c r="G20" s="185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40" t="s">
        <v>72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5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40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5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40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7"/>
      <c r="D23" s="79" t="str">
        <f t="shared" si="10"/>
        <v>O</v>
      </c>
      <c r="E23" s="24"/>
      <c r="F23" s="155"/>
      <c r="G23" s="185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40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7"/>
      <c r="D24" s="79" t="str">
        <f t="shared" si="10"/>
        <v>O</v>
      </c>
      <c r="E24" s="24"/>
      <c r="F24" s="155"/>
      <c r="G24" s="185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40" t="s">
        <v>82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5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40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5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40" t="s">
        <v>72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5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40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5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40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5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40"/>
      <c r="W29" s="11" t="str">
        <f>CONCATENATE("(lt. Spalte ",J19,")")</f>
        <v>(lt. Spalte 7)</v>
      </c>
      <c r="X29" s="11"/>
      <c r="Y29" s="11"/>
      <c r="Z29" s="11" t="str">
        <f>CONCATENATE("(lt. Spalte ",J19,")")</f>
        <v>(lt. Spalte 7)</v>
      </c>
      <c r="AA29" s="11" t="str">
        <f>CONCATENATE("(lt. Spalte ",J19,")")</f>
        <v>(lt. Spalte 7)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5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40" t="s">
        <v>89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5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40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5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40" t="s">
        <v>72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5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40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5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40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5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40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5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40" t="s">
        <v>90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5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40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5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40" t="s">
        <v>72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5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40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5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40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5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40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5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40" t="s">
        <v>91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5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40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5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40" t="s">
        <v>72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7"/>
      <c r="D45" s="79" t="str">
        <f t="shared" si="10"/>
        <v>O</v>
      </c>
      <c r="E45" s="24"/>
      <c r="F45" s="155"/>
      <c r="G45" s="185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40"/>
      <c r="W45" s="112"/>
      <c r="X45" s="112"/>
      <c r="Y45" s="112"/>
      <c r="Z45" s="112"/>
      <c r="AA45" s="112"/>
    </row>
    <row r="46" spans="1:28" ht="9.75" customHeight="1" x14ac:dyDescent="0.2">
      <c r="A46" s="29"/>
      <c r="B46" s="52"/>
      <c r="C46" s="157"/>
      <c r="D46" s="79" t="str">
        <f t="shared" si="10"/>
        <v>O</v>
      </c>
      <c r="E46" s="24"/>
      <c r="F46" s="155"/>
      <c r="G46" s="185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8" t="s">
        <v>121</v>
      </c>
      <c r="V46" s="271"/>
      <c r="W46" s="112"/>
      <c r="X46" s="112"/>
      <c r="Y46" s="112"/>
      <c r="Z46" s="112"/>
      <c r="AA46" s="112"/>
      <c r="AB46" s="19"/>
    </row>
    <row r="47" spans="1:28" ht="9.75" customHeight="1" x14ac:dyDescent="0.2">
      <c r="A47" s="30"/>
      <c r="B47" s="53"/>
      <c r="C47" s="158"/>
      <c r="D47" s="80" t="str">
        <f t="shared" si="10"/>
        <v>O</v>
      </c>
      <c r="E47" s="25"/>
      <c r="F47" s="155"/>
      <c r="G47" s="185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69"/>
      <c r="V47" s="271"/>
      <c r="W47" s="11"/>
      <c r="X47" s="11"/>
      <c r="Y47" s="11"/>
      <c r="Z47" s="11"/>
      <c r="AA47" s="11"/>
      <c r="AB47" s="19"/>
    </row>
    <row r="48" spans="1:28" ht="9.75" customHeight="1" x14ac:dyDescent="0.2">
      <c r="A48" s="189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69"/>
      <c r="V48" s="271" t="s">
        <v>92</v>
      </c>
      <c r="W48" s="47"/>
      <c r="X48" s="47"/>
      <c r="Y48" s="47"/>
      <c r="Z48" s="47"/>
      <c r="AA48" s="47"/>
      <c r="AB48" s="19"/>
    </row>
    <row r="49" spans="1:27" ht="9.75" customHeight="1" x14ac:dyDescent="0.2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69"/>
      <c r="V49" s="271"/>
      <c r="W49" s="112"/>
      <c r="X49" s="112"/>
      <c r="Y49" s="112"/>
      <c r="Z49" s="112"/>
      <c r="AA49" s="112"/>
    </row>
    <row r="50" spans="1:27" ht="9.75" customHeight="1" x14ac:dyDescent="0.2">
      <c r="A50" s="128" t="s">
        <v>86</v>
      </c>
      <c r="B50" s="7"/>
      <c r="C50" s="7"/>
      <c r="D50" s="7"/>
      <c r="E50" s="8"/>
      <c r="F50" s="131"/>
      <c r="G50" s="154" t="s">
        <v>93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69"/>
      <c r="V50" s="271" t="s">
        <v>72</v>
      </c>
      <c r="W50" s="112"/>
      <c r="X50" s="112"/>
      <c r="Y50" s="112"/>
      <c r="Z50" s="112"/>
      <c r="AA50" s="112"/>
    </row>
    <row r="51" spans="1:27" ht="9.75" customHeight="1" x14ac:dyDescent="0.2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40"/>
      <c r="W51" s="112"/>
      <c r="X51" s="112"/>
      <c r="Y51" s="112"/>
      <c r="Z51" s="112"/>
      <c r="AA51" s="112"/>
    </row>
    <row r="52" spans="1:27" ht="9.75" customHeight="1" x14ac:dyDescent="0.2">
      <c r="A52" s="127" t="str">
        <f>A2</f>
        <v>Arbeits-, Zeit- und Ausgabenplan (Prozessinnovation)</v>
      </c>
      <c r="B52" s="7"/>
      <c r="C52" s="7"/>
      <c r="D52" s="7"/>
      <c r="E52" s="8"/>
      <c r="F52" s="8"/>
      <c r="G52" s="8"/>
      <c r="H52" s="8"/>
      <c r="I52" s="8"/>
      <c r="J52" s="8"/>
      <c r="K52" s="257" t="str">
        <f>K2</f>
        <v>BN: ______________________</v>
      </c>
      <c r="L52" s="257"/>
      <c r="M52" s="257"/>
      <c r="N52" s="257"/>
      <c r="O52" s="257"/>
      <c r="P52" s="257"/>
      <c r="Q52" s="257"/>
      <c r="R52" s="257"/>
      <c r="S52" s="257"/>
      <c r="T52" s="257"/>
      <c r="V52" s="240"/>
      <c r="W52" s="112"/>
      <c r="X52" s="112"/>
      <c r="Y52" s="112"/>
      <c r="Z52" s="112"/>
      <c r="AA52" s="112"/>
    </row>
    <row r="53" spans="1:27" ht="9.75" customHeight="1" x14ac:dyDescent="0.2">
      <c r="A53" s="7"/>
      <c r="B53" s="7"/>
      <c r="C53" s="7"/>
      <c r="D53" s="7"/>
      <c r="E53" s="124"/>
      <c r="F53" s="8"/>
      <c r="G53" s="8"/>
      <c r="H53" s="8"/>
      <c r="I53" s="8"/>
      <c r="J53" s="8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V53" s="240"/>
      <c r="W53" s="11"/>
      <c r="X53" s="11"/>
      <c r="Y53" s="11"/>
      <c r="Z53" s="11"/>
      <c r="AA53" s="11"/>
    </row>
    <row r="54" spans="1:27" ht="9.75" customHeight="1" x14ac:dyDescent="0.2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40" t="s">
        <v>88</v>
      </c>
      <c r="W54" s="47"/>
      <c r="X54" s="47"/>
      <c r="Y54" s="47"/>
      <c r="Z54" s="47"/>
      <c r="AA54" s="47"/>
    </row>
    <row r="55" spans="1:27" ht="9.75" customHeight="1" x14ac:dyDescent="0.2">
      <c r="A55" s="255" t="str">
        <f>A5</f>
        <v>Jahr</v>
      </c>
      <c r="B55" s="256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40"/>
      <c r="W55" s="112"/>
      <c r="X55" s="112"/>
      <c r="Y55" s="112"/>
      <c r="Z55" s="112"/>
      <c r="AA55" s="112"/>
    </row>
    <row r="56" spans="1:27" ht="9.75" customHeight="1" x14ac:dyDescent="0.2">
      <c r="A56" s="253">
        <f>A6</f>
        <v>0</v>
      </c>
      <c r="B56" s="254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40" t="s">
        <v>72</v>
      </c>
      <c r="W56" s="112"/>
      <c r="X56" s="112"/>
      <c r="Y56" s="112"/>
      <c r="Z56" s="112"/>
      <c r="AA56" s="112"/>
    </row>
    <row r="57" spans="1:27" ht="9.75" customHeight="1" x14ac:dyDescent="0.2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46" t="str">
        <f>IF(AND(D55,D56,D57),"","FEHLER-verursachende Bearbeitung der AZA-Vorlage")</f>
        <v/>
      </c>
      <c r="F57" s="246"/>
      <c r="G57" s="246"/>
      <c r="H57" s="246"/>
      <c r="I57" s="246"/>
      <c r="J57" s="246"/>
      <c r="K57" s="246"/>
      <c r="L57" s="246"/>
      <c r="M57" s="8"/>
      <c r="N57" s="8"/>
      <c r="O57" s="8"/>
      <c r="P57" s="8"/>
      <c r="Q57" s="8"/>
      <c r="R57" s="8"/>
      <c r="S57" s="8"/>
      <c r="T57" s="8"/>
      <c r="V57" s="240"/>
      <c r="W57" s="112"/>
      <c r="X57" s="112"/>
      <c r="Y57" s="112"/>
      <c r="Z57" s="112"/>
      <c r="AA57" s="112"/>
    </row>
    <row r="58" spans="1:27" ht="9.75" customHeight="1" x14ac:dyDescent="0.2">
      <c r="A58" s="12"/>
      <c r="B58" s="12"/>
      <c r="C58" s="12"/>
      <c r="D58" s="12"/>
      <c r="E58" s="246"/>
      <c r="F58" s="246"/>
      <c r="G58" s="246"/>
      <c r="H58" s="246"/>
      <c r="I58" s="246"/>
      <c r="J58" s="246"/>
      <c r="K58" s="246"/>
      <c r="L58" s="246"/>
      <c r="M58" s="8"/>
      <c r="N58" s="8"/>
      <c r="O58" s="8"/>
      <c r="P58" s="8"/>
      <c r="Q58" s="8"/>
      <c r="R58" s="8"/>
      <c r="S58" s="8"/>
      <c r="T58" s="8"/>
      <c r="V58" s="240"/>
      <c r="W58" s="112"/>
      <c r="X58" s="112"/>
      <c r="Y58" s="112"/>
      <c r="Z58" s="112"/>
      <c r="AA58" s="112"/>
    </row>
    <row r="59" spans="1:27" ht="9.75" customHeight="1" x14ac:dyDescent="0.2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40"/>
      <c r="W59" s="11"/>
      <c r="X59" s="11"/>
      <c r="Y59" s="11"/>
      <c r="Z59" s="11"/>
      <c r="AA59" s="11"/>
    </row>
    <row r="60" spans="1:27" ht="9.75" customHeight="1" x14ac:dyDescent="0.2">
      <c r="A60" s="13"/>
      <c r="B60" s="13"/>
      <c r="C60" s="13"/>
      <c r="D60" s="13"/>
      <c r="E60" s="212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40" t="s">
        <v>72</v>
      </c>
      <c r="W60" s="47"/>
      <c r="X60" s="47"/>
      <c r="Y60" s="47"/>
      <c r="Z60" s="47"/>
      <c r="AA60" s="47"/>
    </row>
    <row r="61" spans="1:27" ht="9.75" customHeight="1" x14ac:dyDescent="0.2">
      <c r="A61" s="48" t="str">
        <f>IF(A11="","",A11)</f>
        <v/>
      </c>
      <c r="B61" s="48" t="str">
        <f>IF(B11="","",B11)</f>
        <v/>
      </c>
      <c r="C61" s="247" t="str">
        <f>C11</f>
        <v>FuE-Kategorie</v>
      </c>
      <c r="D61" s="247"/>
      <c r="E61" s="48" t="str">
        <f t="shared" ref="E61:E69" si="14">IF(E11="","",E11)</f>
        <v/>
      </c>
      <c r="F61" s="241" t="str">
        <f>F11</f>
        <v>Personal</v>
      </c>
      <c r="G61" s="241"/>
      <c r="H61" s="241"/>
      <c r="I61" s="241"/>
      <c r="J61" s="48" t="str">
        <f>IF(J11="","",J11)</f>
        <v/>
      </c>
      <c r="K61" s="250" t="str">
        <f>K11</f>
        <v xml:space="preserve">Ausgabengruppe </v>
      </c>
      <c r="L61" s="251"/>
      <c r="M61" s="251"/>
      <c r="N61" s="251"/>
      <c r="O61" s="251"/>
      <c r="P61" s="251"/>
      <c r="Q61" s="251"/>
      <c r="R61" s="251"/>
      <c r="S61" s="251"/>
      <c r="T61" s="252"/>
      <c r="V61" s="240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">
      <c r="A62" s="26" t="str">
        <f t="shared" ref="A62:B69" si="15">IF(A12="","",A12)</f>
        <v/>
      </c>
      <c r="B62" s="26" t="str">
        <f t="shared" si="15"/>
        <v/>
      </c>
      <c r="C62" s="248"/>
      <c r="D62" s="248"/>
      <c r="E62" s="26" t="str">
        <f t="shared" si="14"/>
        <v/>
      </c>
      <c r="F62" s="242" t="str">
        <f t="shared" ref="F62:F69" si="16">IF(F12="","",F12)</f>
        <v/>
      </c>
      <c r="G62" s="243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/>
      </c>
      <c r="V62" s="240" t="s">
        <v>72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">
      <c r="A63" s="26" t="str">
        <f t="shared" si="15"/>
        <v/>
      </c>
      <c r="B63" s="26" t="str">
        <f t="shared" si="15"/>
        <v/>
      </c>
      <c r="C63" s="248"/>
      <c r="D63" s="248"/>
      <c r="E63" s="26" t="str">
        <f t="shared" si="14"/>
        <v>Jahresprogramm in</v>
      </c>
      <c r="F63" s="244" t="str">
        <f t="shared" si="16"/>
        <v>Zahl und</v>
      </c>
      <c r="G63" s="245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>vorhabensspezifische</v>
      </c>
      <c r="K63" s="26" t="str">
        <f t="shared" si="18"/>
        <v>vorhabens-</v>
      </c>
      <c r="L63" s="173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>Auftrags-</v>
      </c>
      <c r="T63" s="26" t="str">
        <f t="shared" si="21"/>
        <v>Sonstige</v>
      </c>
      <c r="V63" s="240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">
      <c r="A64" s="26" t="str">
        <f t="shared" si="15"/>
        <v>Lfd.</v>
      </c>
      <c r="B64" s="26" t="str">
        <f t="shared" si="15"/>
        <v>Arbeiten</v>
      </c>
      <c r="C64" s="248"/>
      <c r="D64" s="248"/>
      <c r="E64" s="26" t="str">
        <f t="shared" si="14"/>
        <v>Projektabschnitten</v>
      </c>
      <c r="F64" s="244" t="str">
        <f t="shared" si="16"/>
        <v>Qualifika-</v>
      </c>
      <c r="G64" s="245"/>
      <c r="H64" s="26" t="str">
        <f t="shared" si="17"/>
        <v>Gesamt</v>
      </c>
      <c r="I64" s="26" t="str">
        <f t="shared" si="17"/>
        <v>sätze</v>
      </c>
      <c r="J64" s="26" t="str">
        <f t="shared" si="20"/>
        <v>Instrumente,</v>
      </c>
      <c r="K64" s="26" t="str">
        <f t="shared" si="18"/>
        <v>spezifische</v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>forschung u.</v>
      </c>
      <c r="T64" s="26" t="str">
        <f t="shared" si="22"/>
        <v>Ausgaben</v>
      </c>
      <c r="V64" s="240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">
      <c r="A65" s="26" t="str">
        <f t="shared" si="15"/>
        <v>Nr.</v>
      </c>
      <c r="B65" s="26" t="str">
        <f t="shared" si="15"/>
        <v>von/bis</v>
      </c>
      <c r="C65" s="248"/>
      <c r="D65" s="248"/>
      <c r="E65" s="26" t="str">
        <f t="shared" si="14"/>
        <v>im Kalenderjahr</v>
      </c>
      <c r="F65" s="244" t="str">
        <f t="shared" si="16"/>
        <v>tion</v>
      </c>
      <c r="G65" s="245"/>
      <c r="H65" s="26" t="str">
        <f t="shared" si="17"/>
        <v/>
      </c>
      <c r="I65" s="26" t="str">
        <f t="shared" si="17"/>
        <v/>
      </c>
      <c r="J65" s="26" t="str">
        <f t="shared" si="20"/>
        <v>Ausrüstungen, Sonstige</v>
      </c>
      <c r="K65" s="26" t="str">
        <f t="shared" si="18"/>
        <v>Instrumente,</v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>technisches</v>
      </c>
      <c r="T65" s="26" t="str">
        <f t="shared" si="23"/>
        <v>für</v>
      </c>
      <c r="V65" s="240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">
      <c r="A66" s="26" t="str">
        <f t="shared" si="15"/>
        <v/>
      </c>
      <c r="B66" s="26" t="str">
        <f t="shared" si="15"/>
        <v/>
      </c>
      <c r="C66" s="248"/>
      <c r="D66" s="248"/>
      <c r="E66" s="26" t="str">
        <f t="shared" si="14"/>
        <v/>
      </c>
      <c r="F66" s="244" t="str">
        <f t="shared" si="16"/>
        <v/>
      </c>
      <c r="G66" s="245"/>
      <c r="H66" s="26" t="str">
        <f t="shared" si="17"/>
        <v/>
      </c>
      <c r="I66" s="26" t="str">
        <f t="shared" si="17"/>
        <v/>
      </c>
      <c r="J66" s="26" t="str">
        <f t="shared" si="20"/>
        <v>Ausgaben</v>
      </c>
      <c r="K66" s="26" t="str">
        <f t="shared" si="18"/>
        <v>Ausrüstungen</v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>Wissen</v>
      </c>
      <c r="T66" s="26" t="str">
        <f t="shared" si="24"/>
        <v>Material</v>
      </c>
      <c r="V66" s="240" t="s">
        <v>71</v>
      </c>
      <c r="W66" s="47"/>
      <c r="X66" s="47"/>
      <c r="Y66" s="47" t="s">
        <v>65</v>
      </c>
      <c r="Z66" s="47"/>
      <c r="AA66" s="47"/>
    </row>
    <row r="67" spans="1:27" ht="9.75" customHeight="1" x14ac:dyDescent="0.2">
      <c r="A67" s="26" t="str">
        <f t="shared" si="15"/>
        <v/>
      </c>
      <c r="B67" s="26" t="str">
        <f t="shared" si="15"/>
        <v/>
      </c>
      <c r="C67" s="248"/>
      <c r="D67" s="248"/>
      <c r="E67" s="26" t="str">
        <f t="shared" si="14"/>
        <v/>
      </c>
      <c r="F67" s="174" t="str">
        <f>IF(AND(COUNTA(H70:H97),COUNTA(I70:I97)),IF(L98=0,"Hier die Anzahl eintagen!",""),"")</f>
        <v/>
      </c>
      <c r="G67" s="175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>(lt. Spalte 7)</v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>(lt. Spalte 3)</v>
      </c>
      <c r="T67" s="26" t="str">
        <f t="shared" si="25"/>
        <v>(lt. Spalte 7)</v>
      </c>
      <c r="V67" s="240"/>
      <c r="W67" s="112" t="s">
        <v>37</v>
      </c>
      <c r="X67" s="112" t="s">
        <v>63</v>
      </c>
      <c r="Y67" s="112" t="s">
        <v>66</v>
      </c>
      <c r="Z67" s="112" t="s">
        <v>37</v>
      </c>
      <c r="AA67" s="112" t="s">
        <v>95</v>
      </c>
    </row>
    <row r="68" spans="1:27" ht="9.75" customHeight="1" x14ac:dyDescent="0.2">
      <c r="A68" s="27" t="str">
        <f t="shared" si="15"/>
        <v/>
      </c>
      <c r="B68" s="27" t="str">
        <f t="shared" si="15"/>
        <v/>
      </c>
      <c r="C68" s="249"/>
      <c r="D68" s="249"/>
      <c r="E68" s="27" t="str">
        <f t="shared" si="14"/>
        <v/>
      </c>
      <c r="F68" s="177"/>
      <c r="G68" s="176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40"/>
      <c r="W68" s="112" t="s">
        <v>31</v>
      </c>
      <c r="X68" s="112" t="s">
        <v>64</v>
      </c>
      <c r="Y68" s="112" t="s">
        <v>67</v>
      </c>
      <c r="Z68" s="112" t="s">
        <v>31</v>
      </c>
      <c r="AA68" s="112" t="s">
        <v>36</v>
      </c>
    </row>
    <row r="69" spans="1:27" ht="9.75" customHeight="1" x14ac:dyDescent="0.2">
      <c r="A69" s="18">
        <f t="shared" si="15"/>
        <v>1</v>
      </c>
      <c r="B69" s="18">
        <f t="shared" si="15"/>
        <v>2</v>
      </c>
      <c r="C69" s="237" t="str">
        <f>IF(C19="","",C19)</f>
        <v/>
      </c>
      <c r="D69" s="237"/>
      <c r="E69" s="18">
        <f t="shared" si="14"/>
        <v>3</v>
      </c>
      <c r="F69" s="237">
        <f t="shared" si="16"/>
        <v>4</v>
      </c>
      <c r="G69" s="237"/>
      <c r="H69" s="18">
        <f t="shared" ref="H69:T69" si="27">IF(H19="","",H19)</f>
        <v>5</v>
      </c>
      <c r="I69" s="18">
        <f t="shared" si="27"/>
        <v>6</v>
      </c>
      <c r="J69" s="18">
        <f t="shared" si="27"/>
        <v>7</v>
      </c>
      <c r="K69" s="18">
        <f t="shared" si="27"/>
        <v>8</v>
      </c>
      <c r="L69" s="18">
        <f t="shared" si="27"/>
        <v>9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>
        <f t="shared" si="27"/>
        <v>10</v>
      </c>
      <c r="T69" s="18">
        <f t="shared" si="27"/>
        <v>11</v>
      </c>
      <c r="V69" s="240"/>
      <c r="W69" s="112" t="s">
        <v>38</v>
      </c>
      <c r="X69" s="112" t="s">
        <v>46</v>
      </c>
      <c r="Y69" s="112" t="s">
        <v>68</v>
      </c>
      <c r="Z69" s="112" t="s">
        <v>73</v>
      </c>
      <c r="AA69" s="112" t="str">
        <f>CONCATENATE("(lt. Spalte ",J19,")")</f>
        <v>(lt. Spalte 7)</v>
      </c>
    </row>
    <row r="70" spans="1:27" s="22" customFormat="1" ht="9.75" customHeight="1" x14ac:dyDescent="0.2">
      <c r="A70" s="29"/>
      <c r="B70" s="52"/>
      <c r="C70" s="156"/>
      <c r="D70" s="79" t="str">
        <f>IF($Y$3="ja",UPPER(C70),"O")</f>
        <v>O</v>
      </c>
      <c r="E70" s="24"/>
      <c r="F70" s="155"/>
      <c r="G70" s="185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40"/>
      <c r="W70" s="112" t="s">
        <v>39</v>
      </c>
      <c r="X70" s="112" t="str">
        <f>CONCATENATE("(lt. Spalte ",E19,")")</f>
        <v>(lt. Spalte 3)</v>
      </c>
      <c r="Y70" s="112" t="s">
        <v>69</v>
      </c>
      <c r="Z70" s="112" t="s">
        <v>74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5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40"/>
      <c r="W71" s="11" t="str">
        <f>CONCATENATE("(lt. Spalte ",J19,")")</f>
        <v>(lt. Spalte 7)</v>
      </c>
      <c r="X71" s="11"/>
      <c r="Y71" s="113" t="str">
        <f>CONCATENATE("(lt. Spalte ",E19,")")</f>
        <v>(lt. Spalte 3)</v>
      </c>
      <c r="Z71" s="11" t="str">
        <f>CONCATENATE("(lt. Spalte ",J19,")")</f>
        <v>(lt. Spalte 7)</v>
      </c>
      <c r="AA71" s="11"/>
    </row>
    <row r="72" spans="1:27" s="19" customFormat="1" ht="9.75" customHeight="1" x14ac:dyDescent="0.2">
      <c r="A72" s="29"/>
      <c r="B72" s="52"/>
      <c r="C72" s="187"/>
      <c r="D72" s="79" t="str">
        <f t="shared" si="28"/>
        <v>O</v>
      </c>
      <c r="E72" s="24"/>
      <c r="F72" s="155"/>
      <c r="G72" s="185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94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57"/>
      <c r="D73" s="79" t="str">
        <f t="shared" si="28"/>
        <v>O</v>
      </c>
      <c r="E73" s="24"/>
      <c r="F73" s="155"/>
      <c r="G73" s="185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57"/>
      <c r="D74" s="79" t="str">
        <f t="shared" si="28"/>
        <v>O</v>
      </c>
      <c r="E74" s="24"/>
      <c r="F74" s="155"/>
      <c r="G74" s="185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16" t="s">
        <v>53</v>
      </c>
      <c r="W74" s="217"/>
      <c r="X74" s="217"/>
      <c r="Y74" s="217"/>
      <c r="Z74" s="217"/>
      <c r="AA74" s="218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5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60" t="s">
        <v>120</v>
      </c>
      <c r="W75" s="261"/>
      <c r="X75" s="261"/>
      <c r="Y75" s="262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5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">
      <c r="A77" s="29"/>
      <c r="B77" s="52"/>
      <c r="C77" s="157"/>
      <c r="D77" s="79" t="str">
        <f t="shared" si="28"/>
        <v>O</v>
      </c>
      <c r="E77" s="24"/>
      <c r="F77" s="155"/>
      <c r="G77" s="185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51</v>
      </c>
      <c r="W77" s="270" t="s">
        <v>48</v>
      </c>
      <c r="X77" s="271"/>
      <c r="Y77" s="43" t="s">
        <v>49</v>
      </c>
      <c r="Z77" s="22"/>
      <c r="AA77" s="3"/>
    </row>
    <row r="78" spans="1:27" s="19" customFormat="1" ht="9.75" customHeight="1" x14ac:dyDescent="0.2">
      <c r="A78" s="29"/>
      <c r="B78" s="52"/>
      <c r="C78" s="157"/>
      <c r="D78" s="79" t="str">
        <f t="shared" si="28"/>
        <v>O</v>
      </c>
      <c r="E78" s="24"/>
      <c r="F78" s="155"/>
      <c r="G78" s="185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3"/>
      <c r="X78" s="204"/>
      <c r="Y78" s="67"/>
      <c r="Z78" s="22"/>
      <c r="AA78" s="3"/>
    </row>
    <row r="79" spans="1:27" s="19" customFormat="1" ht="9.75" customHeight="1" x14ac:dyDescent="0.2">
      <c r="A79" s="29"/>
      <c r="B79" s="52"/>
      <c r="C79" s="157"/>
      <c r="D79" s="79" t="str">
        <f t="shared" si="28"/>
        <v>O</v>
      </c>
      <c r="E79" s="24"/>
      <c r="F79" s="155"/>
      <c r="G79" s="185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5" t="s">
        <v>118</v>
      </c>
      <c r="X79" s="206"/>
      <c r="Y79" s="111"/>
      <c r="Z79" s="22"/>
      <c r="AA79" s="3"/>
    </row>
    <row r="80" spans="1:27" s="19" customFormat="1" ht="9.75" customHeight="1" x14ac:dyDescent="0.2">
      <c r="A80" s="29"/>
      <c r="B80" s="52"/>
      <c r="C80" s="157"/>
      <c r="D80" s="79" t="str">
        <f t="shared" si="28"/>
        <v>O</v>
      </c>
      <c r="E80" s="24"/>
      <c r="F80" s="155"/>
      <c r="G80" s="185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5" t="s">
        <v>119</v>
      </c>
      <c r="X80" s="206"/>
      <c r="Y80" s="111"/>
      <c r="Z80" s="22"/>
      <c r="AA80" s="3"/>
    </row>
    <row r="81" spans="1:27" s="19" customFormat="1" ht="9.75" customHeight="1" x14ac:dyDescent="0.2">
      <c r="A81" s="29"/>
      <c r="B81" s="52"/>
      <c r="C81" s="157"/>
      <c r="D81" s="79" t="str">
        <f t="shared" si="28"/>
        <v>O</v>
      </c>
      <c r="E81" s="24"/>
      <c r="F81" s="155"/>
      <c r="G81" s="185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5" t="s">
        <v>114</v>
      </c>
      <c r="X81" s="206"/>
      <c r="Y81" s="111"/>
      <c r="Z81" s="22"/>
      <c r="AA81" s="3"/>
    </row>
    <row r="82" spans="1:27" s="19" customFormat="1" ht="9.75" customHeight="1" x14ac:dyDescent="0.2">
      <c r="A82" s="29"/>
      <c r="B82" s="52"/>
      <c r="C82" s="157"/>
      <c r="D82" s="79" t="str">
        <f t="shared" si="28"/>
        <v>O</v>
      </c>
      <c r="E82" s="24"/>
      <c r="F82" s="155"/>
      <c r="G82" s="185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5" t="s">
        <v>115</v>
      </c>
      <c r="X82" s="206"/>
      <c r="Y82" s="111"/>
      <c r="Z82" s="22"/>
      <c r="AA82" s="3"/>
    </row>
    <row r="83" spans="1:27" s="19" customFormat="1" ht="9.75" customHeight="1" x14ac:dyDescent="0.2">
      <c r="A83" s="29"/>
      <c r="B83" s="52"/>
      <c r="C83" s="157"/>
      <c r="D83" s="79" t="str">
        <f t="shared" si="28"/>
        <v>O</v>
      </c>
      <c r="E83" s="24"/>
      <c r="F83" s="155"/>
      <c r="G83" s="185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5" t="s">
        <v>71</v>
      </c>
      <c r="X83" s="206"/>
      <c r="Y83" s="111"/>
      <c r="Z83" s="22"/>
      <c r="AA83" s="3"/>
    </row>
    <row r="84" spans="1:27" s="19" customFormat="1" ht="9.75" customHeight="1" x14ac:dyDescent="0.2">
      <c r="A84" s="29"/>
      <c r="B84" s="52"/>
      <c r="C84" s="157"/>
      <c r="D84" s="79" t="str">
        <f t="shared" si="28"/>
        <v>O</v>
      </c>
      <c r="E84" s="24"/>
      <c r="F84" s="155"/>
      <c r="G84" s="185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5" t="s">
        <v>116</v>
      </c>
      <c r="X84" s="206"/>
      <c r="Y84" s="111"/>
      <c r="Z84" s="22"/>
      <c r="AA84" s="3"/>
    </row>
    <row r="85" spans="1:27" s="19" customFormat="1" ht="9.75" customHeight="1" x14ac:dyDescent="0.2">
      <c r="A85" s="29"/>
      <c r="B85" s="52"/>
      <c r="C85" s="157"/>
      <c r="D85" s="79" t="str">
        <f t="shared" si="28"/>
        <v>O</v>
      </c>
      <c r="E85" s="24"/>
      <c r="F85" s="155"/>
      <c r="G85" s="185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5" t="s">
        <v>50</v>
      </c>
      <c r="X85" s="206"/>
      <c r="Y85" s="111"/>
      <c r="Z85" s="22"/>
      <c r="AA85" s="3"/>
    </row>
    <row r="86" spans="1:27" s="19" customFormat="1" ht="9.75" customHeight="1" x14ac:dyDescent="0.2">
      <c r="A86" s="29"/>
      <c r="B86" s="52"/>
      <c r="C86" s="157"/>
      <c r="D86" s="79" t="str">
        <f t="shared" si="28"/>
        <v>O</v>
      </c>
      <c r="E86" s="24"/>
      <c r="F86" s="155"/>
      <c r="G86" s="185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5" t="s">
        <v>117</v>
      </c>
      <c r="X86" s="206"/>
      <c r="Y86" s="111"/>
      <c r="Z86" s="22"/>
      <c r="AA86" s="3"/>
    </row>
    <row r="87" spans="1:27" s="19" customFormat="1" ht="9.75" customHeight="1" x14ac:dyDescent="0.2">
      <c r="A87" s="29"/>
      <c r="B87" s="52"/>
      <c r="C87" s="157"/>
      <c r="D87" s="79" t="str">
        <f t="shared" si="28"/>
        <v>O</v>
      </c>
      <c r="E87" s="24"/>
      <c r="F87" s="155"/>
      <c r="G87" s="185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5"/>
      <c r="X87" s="206"/>
      <c r="Y87" s="111"/>
      <c r="Z87" s="22"/>
      <c r="AA87" s="3"/>
    </row>
    <row r="88" spans="1:27" s="19" customFormat="1" ht="9.75" customHeight="1" x14ac:dyDescent="0.2">
      <c r="A88" s="29"/>
      <c r="B88" s="52"/>
      <c r="C88" s="157"/>
      <c r="D88" s="79" t="str">
        <f t="shared" si="28"/>
        <v>O</v>
      </c>
      <c r="E88" s="24"/>
      <c r="F88" s="155"/>
      <c r="G88" s="185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5"/>
      <c r="X88" s="206"/>
      <c r="Y88" s="111"/>
      <c r="Z88" s="22"/>
      <c r="AA88" s="3"/>
    </row>
    <row r="89" spans="1:27" s="19" customFormat="1" ht="9.75" customHeight="1" x14ac:dyDescent="0.2">
      <c r="A89" s="29"/>
      <c r="B89" s="52"/>
      <c r="C89" s="157"/>
      <c r="D89" s="79" t="str">
        <f t="shared" si="28"/>
        <v>O</v>
      </c>
      <c r="E89" s="24"/>
      <c r="F89" s="155"/>
      <c r="G89" s="185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5"/>
      <c r="X89" s="206"/>
      <c r="Y89" s="111"/>
      <c r="Z89" s="22"/>
      <c r="AA89" s="3"/>
    </row>
    <row r="90" spans="1:27" s="19" customFormat="1" ht="9.75" customHeight="1" x14ac:dyDescent="0.2">
      <c r="A90" s="29"/>
      <c r="B90" s="52"/>
      <c r="C90" s="157"/>
      <c r="D90" s="79" t="str">
        <f t="shared" si="28"/>
        <v>O</v>
      </c>
      <c r="E90" s="24"/>
      <c r="F90" s="155"/>
      <c r="G90" s="185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5"/>
      <c r="X90" s="206"/>
      <c r="Y90" s="111"/>
      <c r="Z90" s="22"/>
      <c r="AA90" s="3"/>
    </row>
    <row r="91" spans="1:27" s="19" customFormat="1" ht="9.75" customHeight="1" x14ac:dyDescent="0.2">
      <c r="A91" s="29"/>
      <c r="B91" s="52"/>
      <c r="C91" s="157"/>
      <c r="D91" s="79" t="str">
        <f t="shared" si="28"/>
        <v>O</v>
      </c>
      <c r="E91" s="24"/>
      <c r="F91" s="155"/>
      <c r="G91" s="185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5"/>
      <c r="X91" s="206"/>
      <c r="Y91" s="111"/>
      <c r="Z91" s="22"/>
      <c r="AA91" s="3"/>
    </row>
    <row r="92" spans="1:27" s="19" customFormat="1" ht="9.75" customHeight="1" x14ac:dyDescent="0.2">
      <c r="A92" s="29"/>
      <c r="B92" s="52"/>
      <c r="C92" s="157"/>
      <c r="D92" s="79" t="str">
        <f t="shared" si="28"/>
        <v>O</v>
      </c>
      <c r="E92" s="24"/>
      <c r="F92" s="155"/>
      <c r="G92" s="185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5"/>
      <c r="X92" s="206"/>
      <c r="Y92" s="111"/>
      <c r="Z92" s="22"/>
      <c r="AA92" s="3"/>
    </row>
    <row r="93" spans="1:27" s="19" customFormat="1" ht="9.75" customHeight="1" x14ac:dyDescent="0.2">
      <c r="A93" s="29"/>
      <c r="B93" s="52"/>
      <c r="C93" s="157"/>
      <c r="D93" s="79" t="str">
        <f t="shared" si="28"/>
        <v>O</v>
      </c>
      <c r="E93" s="24"/>
      <c r="F93" s="155"/>
      <c r="G93" s="185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5"/>
      <c r="X93" s="206"/>
      <c r="Y93" s="111"/>
      <c r="Z93" s="22"/>
      <c r="AA93" s="3"/>
    </row>
    <row r="94" spans="1:27" s="19" customFormat="1" ht="9.75" customHeight="1" x14ac:dyDescent="0.2">
      <c r="A94" s="29"/>
      <c r="B94" s="52"/>
      <c r="C94" s="157"/>
      <c r="D94" s="79" t="str">
        <f t="shared" si="28"/>
        <v>O</v>
      </c>
      <c r="E94" s="24"/>
      <c r="F94" s="155"/>
      <c r="G94" s="185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5"/>
      <c r="X94" s="206"/>
      <c r="Y94" s="111"/>
      <c r="Z94" s="22"/>
      <c r="AA94" s="3"/>
    </row>
    <row r="95" spans="1:27" s="19" customFormat="1" ht="9.75" customHeight="1" x14ac:dyDescent="0.2">
      <c r="A95" s="29"/>
      <c r="B95" s="52"/>
      <c r="C95" s="157"/>
      <c r="D95" s="79" t="str">
        <f t="shared" si="28"/>
        <v>O</v>
      </c>
      <c r="E95" s="24"/>
      <c r="F95" s="155"/>
      <c r="G95" s="185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5"/>
      <c r="X95" s="206"/>
      <c r="Y95" s="111"/>
      <c r="Z95" s="22"/>
      <c r="AA95" s="3"/>
    </row>
    <row r="96" spans="1:27" s="19" customFormat="1" ht="9.75" customHeight="1" x14ac:dyDescent="0.2">
      <c r="A96" s="29"/>
      <c r="B96" s="52"/>
      <c r="C96" s="157"/>
      <c r="D96" s="79" t="str">
        <f t="shared" si="28"/>
        <v>O</v>
      </c>
      <c r="E96" s="24"/>
      <c r="F96" s="155"/>
      <c r="G96" s="185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69" t="str">
        <f>U46</f>
        <v xml:space="preserve"> </v>
      </c>
      <c r="V96" s="3"/>
      <c r="W96" s="205"/>
      <c r="X96" s="206"/>
      <c r="Y96" s="111"/>
      <c r="Z96" s="22"/>
      <c r="AA96" s="3"/>
    </row>
    <row r="97" spans="1:27" ht="9.75" customHeight="1" x14ac:dyDescent="0.2">
      <c r="A97" s="30"/>
      <c r="B97" s="53"/>
      <c r="C97" s="158"/>
      <c r="D97" s="80" t="str">
        <f t="shared" si="28"/>
        <v>O</v>
      </c>
      <c r="E97" s="25"/>
      <c r="F97" s="155"/>
      <c r="G97" s="185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69"/>
      <c r="W97" s="205"/>
      <c r="X97" s="206"/>
      <c r="Y97" s="111"/>
      <c r="Z97" s="22"/>
    </row>
    <row r="98" spans="1:27" ht="9.75" customHeight="1" x14ac:dyDescent="0.2">
      <c r="A98" s="189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69"/>
      <c r="W98" s="207"/>
      <c r="X98" s="208"/>
      <c r="Y98" s="209"/>
      <c r="Z98" s="22"/>
    </row>
    <row r="99" spans="1:27" ht="9.75" customHeight="1" x14ac:dyDescent="0.2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69"/>
      <c r="W99" s="272">
        <f>COUNTBLANK(W79:W98)</f>
        <v>12</v>
      </c>
      <c r="X99" s="273"/>
      <c r="Y99" s="274"/>
      <c r="Z99" s="22"/>
    </row>
    <row r="100" spans="1:27" ht="9.75" customHeight="1" x14ac:dyDescent="0.2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69"/>
      <c r="W100" s="210" t="str">
        <f>"W78:W"&amp;98-W99</f>
        <v>W78:W86</v>
      </c>
      <c r="X100" s="210" t="str">
        <f>"X79:X"&amp;98-W99</f>
        <v>X79:X86</v>
      </c>
      <c r="Y100" s="210" t="str">
        <f>"Y79:Y"&amp;98-W99</f>
        <v>Y79:Y86</v>
      </c>
      <c r="Z100" s="22"/>
    </row>
    <row r="101" spans="1:27" ht="9.75" customHeight="1" x14ac:dyDescent="0.2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">
      <c r="A102" s="127" t="str">
        <f>A52</f>
        <v>Arbeits-, Zeit- und Ausgabenplan (Prozessinnovation)</v>
      </c>
      <c r="B102" s="7"/>
      <c r="C102" s="7"/>
      <c r="D102" s="7"/>
      <c r="E102" s="8"/>
      <c r="F102" s="8"/>
      <c r="G102" s="8"/>
      <c r="H102" s="8"/>
      <c r="I102" s="8"/>
      <c r="J102" s="8"/>
      <c r="K102" s="257" t="str">
        <f>K52</f>
        <v>BN: ______________________</v>
      </c>
      <c r="L102" s="257"/>
      <c r="M102" s="257"/>
      <c r="N102" s="257"/>
      <c r="O102" s="257"/>
      <c r="P102" s="257"/>
      <c r="Q102" s="257"/>
      <c r="R102" s="257"/>
      <c r="S102" s="257"/>
      <c r="T102" s="257"/>
      <c r="Y102" s="22"/>
      <c r="Z102" s="22"/>
      <c r="AA102" s="19"/>
    </row>
    <row r="103" spans="1:27" ht="9.75" customHeight="1" x14ac:dyDescent="0.2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V103" s="22"/>
      <c r="Y103" s="22"/>
      <c r="Z103" s="22"/>
      <c r="AA103" s="19"/>
    </row>
    <row r="104" spans="1:27" ht="9.75" customHeight="1" x14ac:dyDescent="0.2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">
      <c r="A105" s="255" t="str">
        <f>A55</f>
        <v>Jahr</v>
      </c>
      <c r="B105" s="256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">
      <c r="A106" s="253">
        <f>A56</f>
        <v>0</v>
      </c>
      <c r="B106" s="254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46" t="str">
        <f>IF(AND(D105,D106,D107),"","FEHLER-verursachende Bearbeitung der AZA-Vorlage")</f>
        <v/>
      </c>
      <c r="F107" s="246"/>
      <c r="G107" s="246"/>
      <c r="H107" s="246"/>
      <c r="I107" s="246"/>
      <c r="J107" s="246"/>
      <c r="K107" s="246"/>
      <c r="L107" s="246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">
      <c r="A108" s="12"/>
      <c r="B108" s="12"/>
      <c r="C108" s="12"/>
      <c r="D108" s="12"/>
      <c r="E108" s="246"/>
      <c r="F108" s="246"/>
      <c r="G108" s="246"/>
      <c r="H108" s="246"/>
      <c r="I108" s="246"/>
      <c r="J108" s="246"/>
      <c r="K108" s="246"/>
      <c r="L108" s="246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">
      <c r="A110" s="13"/>
      <c r="B110" s="13"/>
      <c r="C110" s="13"/>
      <c r="D110" s="13"/>
      <c r="E110" s="212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">
      <c r="A111" s="48" t="str">
        <f t="shared" ref="A111:B117" si="33">A61</f>
        <v/>
      </c>
      <c r="B111" s="48" t="str">
        <f t="shared" si="33"/>
        <v/>
      </c>
      <c r="C111" s="247" t="str">
        <f>C61</f>
        <v>FuE-Kategorie</v>
      </c>
      <c r="D111" s="247"/>
      <c r="E111" s="48" t="str">
        <f t="shared" ref="E111:F117" si="34">E61</f>
        <v/>
      </c>
      <c r="F111" s="241" t="str">
        <f t="shared" si="34"/>
        <v>Personal</v>
      </c>
      <c r="G111" s="241"/>
      <c r="H111" s="241"/>
      <c r="I111" s="241"/>
      <c r="J111" s="48" t="str">
        <f>J61</f>
        <v/>
      </c>
      <c r="K111" s="250" t="str">
        <f>K61</f>
        <v xml:space="preserve">Ausgabengruppe </v>
      </c>
      <c r="L111" s="251"/>
      <c r="M111" s="251"/>
      <c r="N111" s="251"/>
      <c r="O111" s="251"/>
      <c r="P111" s="251"/>
      <c r="Q111" s="251"/>
      <c r="R111" s="251"/>
      <c r="S111" s="251"/>
      <c r="T111" s="252"/>
      <c r="V111" s="19"/>
      <c r="Y111" s="22"/>
      <c r="Z111" s="22"/>
      <c r="AA111" s="19"/>
    </row>
    <row r="112" spans="1:27" ht="9.75" customHeight="1" x14ac:dyDescent="0.2">
      <c r="A112" s="26" t="str">
        <f t="shared" si="33"/>
        <v/>
      </c>
      <c r="B112" s="26" t="str">
        <f t="shared" si="33"/>
        <v/>
      </c>
      <c r="C112" s="248"/>
      <c r="D112" s="248"/>
      <c r="E112" s="26" t="str">
        <f t="shared" si="34"/>
        <v/>
      </c>
      <c r="F112" s="242" t="str">
        <f t="shared" si="34"/>
        <v/>
      </c>
      <c r="G112" s="243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/>
      </c>
      <c r="V112" s="19"/>
      <c r="Y112" s="22"/>
      <c r="Z112" s="22"/>
      <c r="AA112" s="19"/>
    </row>
    <row r="113" spans="1:27" ht="9.75" customHeight="1" x14ac:dyDescent="0.2">
      <c r="A113" s="26" t="str">
        <f t="shared" si="33"/>
        <v/>
      </c>
      <c r="B113" s="26" t="str">
        <f t="shared" si="33"/>
        <v/>
      </c>
      <c r="C113" s="248"/>
      <c r="D113" s="248"/>
      <c r="E113" s="26" t="str">
        <f t="shared" si="34"/>
        <v>Jahresprogramm in</v>
      </c>
      <c r="F113" s="244" t="str">
        <f t="shared" si="34"/>
        <v>Zahl und</v>
      </c>
      <c r="G113" s="245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>vorhabensspezifische</v>
      </c>
      <c r="K113" s="26" t="str">
        <f t="shared" si="37"/>
        <v>vorhabens-</v>
      </c>
      <c r="L113" s="173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>Auftrags-</v>
      </c>
      <c r="T113" s="26" t="str">
        <f t="shared" si="37"/>
        <v>Sonstige</v>
      </c>
      <c r="V113" s="19"/>
      <c r="Y113" s="22"/>
      <c r="Z113" s="22"/>
      <c r="AA113" s="19"/>
    </row>
    <row r="114" spans="1:27" ht="9.75" customHeight="1" x14ac:dyDescent="0.2">
      <c r="A114" s="26" t="str">
        <f t="shared" si="33"/>
        <v>Lfd.</v>
      </c>
      <c r="B114" s="26" t="str">
        <f t="shared" si="33"/>
        <v>Arbeiten</v>
      </c>
      <c r="C114" s="248"/>
      <c r="D114" s="248"/>
      <c r="E114" s="26" t="str">
        <f t="shared" si="34"/>
        <v>Projektabschnitten</v>
      </c>
      <c r="F114" s="244" t="str">
        <f t="shared" si="34"/>
        <v>Qualifika-</v>
      </c>
      <c r="G114" s="245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>Instrumente,</v>
      </c>
      <c r="K114" s="26" t="str">
        <f t="shared" si="39"/>
        <v>spezifische</v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>forschung u.</v>
      </c>
      <c r="T114" s="26" t="str">
        <f t="shared" si="39"/>
        <v>Ausgaben</v>
      </c>
      <c r="V114" s="19"/>
      <c r="Y114" s="22"/>
      <c r="Z114" s="22"/>
      <c r="AA114" s="19"/>
    </row>
    <row r="115" spans="1:27" ht="9.75" customHeight="1" x14ac:dyDescent="0.2">
      <c r="A115" s="26" t="str">
        <f t="shared" si="33"/>
        <v>Nr.</v>
      </c>
      <c r="B115" s="26" t="str">
        <f t="shared" si="33"/>
        <v>von/bis</v>
      </c>
      <c r="C115" s="248"/>
      <c r="D115" s="248"/>
      <c r="E115" s="26" t="str">
        <f t="shared" si="34"/>
        <v>im Kalenderjahr</v>
      </c>
      <c r="F115" s="244" t="str">
        <f t="shared" si="34"/>
        <v>tion</v>
      </c>
      <c r="G115" s="245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>Ausrüstungen, Sonstige</v>
      </c>
      <c r="K115" s="26" t="str">
        <f t="shared" si="40"/>
        <v>Instrumente,</v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>technisches</v>
      </c>
      <c r="T115" s="26" t="str">
        <f t="shared" si="40"/>
        <v>für</v>
      </c>
      <c r="V115" s="19"/>
      <c r="Y115" s="22"/>
      <c r="Z115" s="22"/>
      <c r="AA115" s="19"/>
    </row>
    <row r="116" spans="1:27" ht="9.75" customHeight="1" x14ac:dyDescent="0.2">
      <c r="A116" s="26" t="str">
        <f t="shared" si="33"/>
        <v/>
      </c>
      <c r="B116" s="26" t="str">
        <f t="shared" si="33"/>
        <v/>
      </c>
      <c r="C116" s="248"/>
      <c r="D116" s="248"/>
      <c r="E116" s="26" t="str">
        <f t="shared" si="34"/>
        <v/>
      </c>
      <c r="F116" s="244" t="str">
        <f t="shared" si="34"/>
        <v/>
      </c>
      <c r="G116" s="245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>Ausgaben</v>
      </c>
      <c r="K116" s="26" t="str">
        <f t="shared" si="41"/>
        <v>Ausrüstungen</v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>Wissen</v>
      </c>
      <c r="T116" s="26" t="str">
        <f t="shared" si="42"/>
        <v>Material</v>
      </c>
      <c r="V116" s="19"/>
      <c r="Y116" s="22"/>
      <c r="Z116" s="22"/>
      <c r="AA116" s="19"/>
    </row>
    <row r="117" spans="1:27" ht="9.75" customHeight="1" x14ac:dyDescent="0.2">
      <c r="A117" s="26" t="str">
        <f t="shared" si="33"/>
        <v/>
      </c>
      <c r="B117" s="26" t="str">
        <f t="shared" si="33"/>
        <v/>
      </c>
      <c r="C117" s="248"/>
      <c r="D117" s="248"/>
      <c r="E117" s="26" t="str">
        <f t="shared" si="34"/>
        <v/>
      </c>
      <c r="F117" s="174" t="str">
        <f>IF(AND(COUNTA(H120:H147),COUNTA(I120:I147)),IF(L148=0,"Hier die Anzahl eintagen!",""),"")</f>
        <v/>
      </c>
      <c r="G117" s="175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>(lt. Spalte 7)</v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>(lt. Spalte 3)</v>
      </c>
      <c r="T117" s="26" t="str">
        <f t="shared" si="42"/>
        <v>(lt. Spalte 7)</v>
      </c>
      <c r="V117" s="19"/>
      <c r="Y117" s="22"/>
      <c r="Z117" s="22"/>
      <c r="AA117" s="19"/>
    </row>
    <row r="118" spans="1:27" ht="9.75" customHeight="1" x14ac:dyDescent="0.2">
      <c r="A118" s="27" t="str">
        <f>A68</f>
        <v/>
      </c>
      <c r="B118" s="27" t="str">
        <f>B68</f>
        <v/>
      </c>
      <c r="C118" s="249"/>
      <c r="D118" s="249"/>
      <c r="E118" s="27" t="str">
        <f>E68</f>
        <v/>
      </c>
      <c r="F118" s="177"/>
      <c r="G118" s="178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">
      <c r="A119" s="18">
        <f>A69</f>
        <v>1</v>
      </c>
      <c r="B119" s="18">
        <f>B69</f>
        <v>2</v>
      </c>
      <c r="C119" s="237" t="str">
        <f>C69</f>
        <v/>
      </c>
      <c r="D119" s="237"/>
      <c r="E119" s="18">
        <f t="shared" ref="E119:T119" si="43">E69</f>
        <v>3</v>
      </c>
      <c r="F119" s="238">
        <f t="shared" si="43"/>
        <v>4</v>
      </c>
      <c r="G119" s="239"/>
      <c r="H119" s="18">
        <f t="shared" si="35"/>
        <v>5</v>
      </c>
      <c r="I119" s="18">
        <f t="shared" si="35"/>
        <v>6</v>
      </c>
      <c r="J119" s="18">
        <f t="shared" si="43"/>
        <v>7</v>
      </c>
      <c r="K119" s="18">
        <f t="shared" si="43"/>
        <v>8</v>
      </c>
      <c r="L119" s="18">
        <f t="shared" si="43"/>
        <v>9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>
        <f t="shared" si="43"/>
        <v>10</v>
      </c>
      <c r="T119" s="18">
        <f t="shared" si="43"/>
        <v>11</v>
      </c>
      <c r="Y119" s="22"/>
      <c r="Z119" s="22"/>
    </row>
    <row r="120" spans="1:27" s="22" customFormat="1" ht="9.75" customHeight="1" x14ac:dyDescent="0.2">
      <c r="A120" s="28"/>
      <c r="B120" s="51"/>
      <c r="C120" s="156"/>
      <c r="D120" s="78" t="str">
        <f>IF($Y$3="ja",UPPER(C120),"O")</f>
        <v>O</v>
      </c>
      <c r="E120" s="23"/>
      <c r="F120" s="155"/>
      <c r="G120" s="185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5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">
      <c r="A122" s="29"/>
      <c r="B122" s="52"/>
      <c r="C122" s="157"/>
      <c r="D122" s="79" t="str">
        <f t="shared" si="44"/>
        <v>O</v>
      </c>
      <c r="E122" s="24"/>
      <c r="F122" s="155"/>
      <c r="G122" s="185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">
      <c r="A123" s="29"/>
      <c r="B123" s="52"/>
      <c r="C123" s="157"/>
      <c r="D123" s="79" t="str">
        <f t="shared" si="44"/>
        <v>O</v>
      </c>
      <c r="E123" s="24"/>
      <c r="F123" s="155"/>
      <c r="G123" s="185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">
      <c r="A124" s="29"/>
      <c r="B124" s="52"/>
      <c r="C124" s="157"/>
      <c r="D124" s="79" t="str">
        <f t="shared" si="44"/>
        <v>O</v>
      </c>
      <c r="E124" s="24"/>
      <c r="F124" s="155"/>
      <c r="G124" s="185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">
      <c r="A125" s="29"/>
      <c r="B125" s="52"/>
      <c r="C125" s="157"/>
      <c r="D125" s="79" t="str">
        <f t="shared" si="44"/>
        <v>O</v>
      </c>
      <c r="E125" s="24"/>
      <c r="F125" s="155"/>
      <c r="G125" s="185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">
      <c r="A126" s="29"/>
      <c r="B126" s="52"/>
      <c r="C126" s="157"/>
      <c r="D126" s="79" t="str">
        <f t="shared" si="44"/>
        <v>O</v>
      </c>
      <c r="E126" s="24"/>
      <c r="F126" s="155"/>
      <c r="G126" s="185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">
      <c r="A127" s="29"/>
      <c r="B127" s="52"/>
      <c r="C127" s="157"/>
      <c r="D127" s="79" t="str">
        <f t="shared" si="44"/>
        <v>O</v>
      </c>
      <c r="E127" s="24"/>
      <c r="F127" s="155"/>
      <c r="G127" s="185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">
      <c r="A128" s="29"/>
      <c r="B128" s="52"/>
      <c r="C128" s="157"/>
      <c r="D128" s="79" t="str">
        <f t="shared" si="44"/>
        <v>O</v>
      </c>
      <c r="E128" s="24"/>
      <c r="F128" s="155"/>
      <c r="G128" s="185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">
      <c r="A129" s="29"/>
      <c r="B129" s="52"/>
      <c r="C129" s="157"/>
      <c r="D129" s="79" t="str">
        <f t="shared" si="44"/>
        <v>O</v>
      </c>
      <c r="E129" s="24"/>
      <c r="F129" s="155"/>
      <c r="G129" s="185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">
      <c r="A130" s="29"/>
      <c r="B130" s="52"/>
      <c r="C130" s="157"/>
      <c r="D130" s="79" t="str">
        <f t="shared" si="44"/>
        <v>O</v>
      </c>
      <c r="E130" s="24"/>
      <c r="F130" s="155"/>
      <c r="G130" s="185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">
      <c r="A131" s="29"/>
      <c r="B131" s="52"/>
      <c r="C131" s="157"/>
      <c r="D131" s="79" t="str">
        <f t="shared" si="44"/>
        <v>O</v>
      </c>
      <c r="E131" s="24"/>
      <c r="F131" s="155"/>
      <c r="G131" s="185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">
      <c r="A132" s="29"/>
      <c r="B132" s="52"/>
      <c r="C132" s="157"/>
      <c r="D132" s="79" t="str">
        <f t="shared" si="44"/>
        <v>O</v>
      </c>
      <c r="E132" s="24"/>
      <c r="F132" s="155"/>
      <c r="G132" s="185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">
      <c r="A133" s="29"/>
      <c r="B133" s="52"/>
      <c r="C133" s="157"/>
      <c r="D133" s="79" t="str">
        <f t="shared" si="44"/>
        <v>O</v>
      </c>
      <c r="E133" s="24"/>
      <c r="F133" s="155"/>
      <c r="G133" s="185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">
      <c r="A134" s="29"/>
      <c r="B134" s="52"/>
      <c r="C134" s="157"/>
      <c r="D134" s="79" t="str">
        <f t="shared" si="44"/>
        <v>O</v>
      </c>
      <c r="E134" s="24"/>
      <c r="F134" s="155"/>
      <c r="G134" s="185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">
      <c r="A135" s="29"/>
      <c r="B135" s="52"/>
      <c r="C135" s="157"/>
      <c r="D135" s="79" t="str">
        <f t="shared" si="44"/>
        <v>O</v>
      </c>
      <c r="E135" s="24"/>
      <c r="F135" s="155"/>
      <c r="G135" s="185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">
      <c r="A136" s="29"/>
      <c r="B136" s="52"/>
      <c r="C136" s="157"/>
      <c r="D136" s="79" t="str">
        <f t="shared" si="44"/>
        <v>O</v>
      </c>
      <c r="E136" s="24"/>
      <c r="F136" s="155"/>
      <c r="G136" s="185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">
      <c r="A137" s="29"/>
      <c r="B137" s="52"/>
      <c r="C137" s="157"/>
      <c r="D137" s="79" t="str">
        <f t="shared" si="44"/>
        <v>O</v>
      </c>
      <c r="E137" s="24"/>
      <c r="F137" s="155"/>
      <c r="G137" s="185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">
      <c r="A138" s="29"/>
      <c r="B138" s="52"/>
      <c r="C138" s="157"/>
      <c r="D138" s="79" t="str">
        <f t="shared" si="44"/>
        <v>O</v>
      </c>
      <c r="E138" s="24"/>
      <c r="F138" s="155"/>
      <c r="G138" s="185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">
      <c r="A139" s="29"/>
      <c r="B139" s="52"/>
      <c r="C139" s="157"/>
      <c r="D139" s="79" t="str">
        <f t="shared" si="44"/>
        <v>O</v>
      </c>
      <c r="E139" s="24"/>
      <c r="F139" s="155"/>
      <c r="G139" s="185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">
      <c r="A140" s="29"/>
      <c r="B140" s="52"/>
      <c r="C140" s="157"/>
      <c r="D140" s="79" t="str">
        <f t="shared" si="44"/>
        <v>O</v>
      </c>
      <c r="E140" s="24"/>
      <c r="F140" s="155"/>
      <c r="G140" s="185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">
      <c r="A141" s="29"/>
      <c r="B141" s="52"/>
      <c r="C141" s="157"/>
      <c r="D141" s="79" t="str">
        <f t="shared" si="44"/>
        <v>O</v>
      </c>
      <c r="E141" s="24"/>
      <c r="F141" s="155"/>
      <c r="G141" s="185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">
      <c r="A142" s="29"/>
      <c r="B142" s="52"/>
      <c r="C142" s="157"/>
      <c r="D142" s="79" t="str">
        <f t="shared" si="44"/>
        <v>O</v>
      </c>
      <c r="E142" s="24"/>
      <c r="F142" s="155"/>
      <c r="G142" s="185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">
      <c r="A143" s="29"/>
      <c r="B143" s="52"/>
      <c r="C143" s="157"/>
      <c r="D143" s="79" t="str">
        <f t="shared" si="44"/>
        <v>O</v>
      </c>
      <c r="E143" s="24"/>
      <c r="F143" s="155"/>
      <c r="G143" s="185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">
      <c r="A144" s="29"/>
      <c r="B144" s="52"/>
      <c r="C144" s="157"/>
      <c r="D144" s="79" t="str">
        <f t="shared" si="44"/>
        <v>O</v>
      </c>
      <c r="E144" s="24"/>
      <c r="F144" s="155"/>
      <c r="G144" s="185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">
      <c r="A145" s="29"/>
      <c r="B145" s="52"/>
      <c r="C145" s="157"/>
      <c r="D145" s="79" t="str">
        <f t="shared" si="44"/>
        <v>O</v>
      </c>
      <c r="E145" s="24"/>
      <c r="F145" s="155"/>
      <c r="G145" s="185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">
      <c r="A146" s="29"/>
      <c r="B146" s="52"/>
      <c r="C146" s="157"/>
      <c r="D146" s="79" t="str">
        <f t="shared" si="44"/>
        <v>O</v>
      </c>
      <c r="E146" s="24"/>
      <c r="F146" s="155"/>
      <c r="G146" s="185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69" t="str">
        <f>U96</f>
        <v xml:space="preserve"> </v>
      </c>
    </row>
    <row r="147" spans="1:24" ht="9.75" customHeight="1" x14ac:dyDescent="0.2">
      <c r="A147" s="30"/>
      <c r="B147" s="53"/>
      <c r="C147" s="158"/>
      <c r="D147" s="80" t="str">
        <f t="shared" si="44"/>
        <v>O</v>
      </c>
      <c r="E147" s="25"/>
      <c r="F147" s="155"/>
      <c r="G147" s="185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69"/>
    </row>
    <row r="148" spans="1:24" ht="9.75" customHeight="1" x14ac:dyDescent="0.2">
      <c r="A148" s="189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69"/>
    </row>
    <row r="149" spans="1:24" ht="9.75" customHeight="1" x14ac:dyDescent="0.2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69"/>
    </row>
    <row r="150" spans="1:24" ht="9.75" customHeight="1" x14ac:dyDescent="0.2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69"/>
    </row>
    <row r="151" spans="1:24" ht="9.75" customHeight="1" x14ac:dyDescent="0.2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">
      <c r="A152" s="127" t="str">
        <f>A102</f>
        <v>Arbeits-, Zeit- und Ausgabenplan (Prozessinnovation)</v>
      </c>
      <c r="B152" s="7"/>
      <c r="C152" s="7"/>
      <c r="D152" s="7"/>
      <c r="E152" s="8"/>
      <c r="F152" s="8"/>
      <c r="G152" s="8"/>
      <c r="H152" s="8"/>
      <c r="I152" s="8"/>
      <c r="J152" s="8"/>
      <c r="K152" s="257" t="str">
        <f>K102</f>
        <v>BN: ______________________</v>
      </c>
      <c r="L152" s="257"/>
      <c r="M152" s="257"/>
      <c r="N152" s="257"/>
      <c r="O152" s="257"/>
      <c r="P152" s="257"/>
      <c r="Q152" s="257"/>
      <c r="R152" s="257"/>
      <c r="S152" s="257"/>
      <c r="T152" s="257"/>
    </row>
    <row r="153" spans="1:24" ht="9.75" customHeight="1" x14ac:dyDescent="0.2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</row>
    <row r="154" spans="1:24" ht="9.75" customHeight="1" x14ac:dyDescent="0.2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">
      <c r="A155" s="255" t="str">
        <f>A105</f>
        <v>Jahr</v>
      </c>
      <c r="B155" s="256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">
      <c r="A156" s="253">
        <f>A106</f>
        <v>0</v>
      </c>
      <c r="B156" s="254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46" t="str">
        <f>IF(AND(D155,D156,D157),"","FEHLER-verursachende Bearbeitung der AZA-Vorlage")</f>
        <v/>
      </c>
      <c r="F157" s="246"/>
      <c r="G157" s="246"/>
      <c r="H157" s="246"/>
      <c r="I157" s="246"/>
      <c r="J157" s="246"/>
      <c r="K157" s="246"/>
      <c r="L157" s="246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">
      <c r="A158" s="12"/>
      <c r="B158" s="12"/>
      <c r="C158" s="12"/>
      <c r="D158" s="12"/>
      <c r="E158" s="246"/>
      <c r="F158" s="246"/>
      <c r="G158" s="246"/>
      <c r="H158" s="246"/>
      <c r="I158" s="246"/>
      <c r="J158" s="246"/>
      <c r="K158" s="246"/>
      <c r="L158" s="246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">
      <c r="A160" s="13"/>
      <c r="B160" s="13"/>
      <c r="C160" s="13"/>
      <c r="D160" s="13"/>
      <c r="E160" s="212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">
      <c r="A161" s="48" t="str">
        <f t="shared" ref="A161:B167" si="49">A111</f>
        <v/>
      </c>
      <c r="B161" s="48" t="str">
        <f t="shared" si="49"/>
        <v/>
      </c>
      <c r="C161" s="247" t="str">
        <f>C111</f>
        <v>FuE-Kategorie</v>
      </c>
      <c r="D161" s="247"/>
      <c r="E161" s="48" t="str">
        <f t="shared" ref="E161:F167" si="50">E111</f>
        <v/>
      </c>
      <c r="F161" s="241" t="str">
        <f t="shared" si="50"/>
        <v>Personal</v>
      </c>
      <c r="G161" s="241"/>
      <c r="H161" s="241"/>
      <c r="I161" s="241"/>
      <c r="J161" s="48" t="str">
        <f>J111</f>
        <v/>
      </c>
      <c r="K161" s="250" t="str">
        <f>K111</f>
        <v xml:space="preserve">Ausgabengruppe </v>
      </c>
      <c r="L161" s="251"/>
      <c r="M161" s="251"/>
      <c r="N161" s="251"/>
      <c r="O161" s="251"/>
      <c r="P161" s="251"/>
      <c r="Q161" s="251"/>
      <c r="R161" s="251"/>
      <c r="S161" s="251"/>
      <c r="T161" s="252"/>
    </row>
    <row r="162" spans="1:20" ht="9.75" customHeight="1" x14ac:dyDescent="0.2">
      <c r="A162" s="26" t="str">
        <f t="shared" si="49"/>
        <v/>
      </c>
      <c r="B162" s="26" t="str">
        <f t="shared" si="49"/>
        <v/>
      </c>
      <c r="C162" s="248"/>
      <c r="D162" s="248"/>
      <c r="E162" s="26" t="str">
        <f t="shared" si="50"/>
        <v/>
      </c>
      <c r="F162" s="242" t="str">
        <f t="shared" si="50"/>
        <v/>
      </c>
      <c r="G162" s="243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/>
      </c>
    </row>
    <row r="163" spans="1:20" ht="9.75" customHeight="1" x14ac:dyDescent="0.2">
      <c r="A163" s="26" t="str">
        <f t="shared" si="49"/>
        <v/>
      </c>
      <c r="B163" s="26" t="str">
        <f t="shared" si="49"/>
        <v/>
      </c>
      <c r="C163" s="248"/>
      <c r="D163" s="248"/>
      <c r="E163" s="26" t="str">
        <f t="shared" si="50"/>
        <v>Jahresprogramm in</v>
      </c>
      <c r="F163" s="244" t="str">
        <f t="shared" si="50"/>
        <v>Zahl und</v>
      </c>
      <c r="G163" s="245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>vorhabensspezifische</v>
      </c>
      <c r="K163" s="26" t="str">
        <f t="shared" si="53"/>
        <v>vorhabens-</v>
      </c>
      <c r="L163" s="173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>Auftrags-</v>
      </c>
      <c r="T163" s="26" t="str">
        <f t="shared" si="53"/>
        <v>Sonstige</v>
      </c>
    </row>
    <row r="164" spans="1:20" ht="9.75" customHeight="1" x14ac:dyDescent="0.2">
      <c r="A164" s="26" t="str">
        <f t="shared" si="49"/>
        <v>Lfd.</v>
      </c>
      <c r="B164" s="26" t="str">
        <f t="shared" si="49"/>
        <v>Arbeiten</v>
      </c>
      <c r="C164" s="248"/>
      <c r="D164" s="248"/>
      <c r="E164" s="26" t="str">
        <f t="shared" si="50"/>
        <v>Projektabschnitten</v>
      </c>
      <c r="F164" s="244" t="str">
        <f t="shared" si="50"/>
        <v>Qualifika-</v>
      </c>
      <c r="G164" s="245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>Instrumente,</v>
      </c>
      <c r="K164" s="26" t="str">
        <f t="shared" si="55"/>
        <v>spezifische</v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>forschung u.</v>
      </c>
      <c r="T164" s="26" t="str">
        <f t="shared" si="55"/>
        <v>Ausgaben</v>
      </c>
    </row>
    <row r="165" spans="1:20" ht="9.75" customHeight="1" x14ac:dyDescent="0.2">
      <c r="A165" s="26" t="str">
        <f t="shared" si="49"/>
        <v>Nr.</v>
      </c>
      <c r="B165" s="26" t="str">
        <f t="shared" si="49"/>
        <v>von/bis</v>
      </c>
      <c r="C165" s="248"/>
      <c r="D165" s="248"/>
      <c r="E165" s="26" t="str">
        <f t="shared" si="50"/>
        <v>im Kalenderjahr</v>
      </c>
      <c r="F165" s="244" t="str">
        <f t="shared" si="50"/>
        <v>tion</v>
      </c>
      <c r="G165" s="245"/>
      <c r="H165" s="26" t="str">
        <f t="shared" si="51"/>
        <v/>
      </c>
      <c r="I165" s="26" t="str">
        <f t="shared" si="51"/>
        <v/>
      </c>
      <c r="J165" s="26" t="str">
        <f>J115</f>
        <v>Ausrüstungen, Sonstige</v>
      </c>
      <c r="K165" s="26" t="str">
        <f>K115</f>
        <v>Instrumente,</v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>technisches</v>
      </c>
      <c r="T165" s="26" t="str">
        <f>T115</f>
        <v>für</v>
      </c>
    </row>
    <row r="166" spans="1:20" ht="9.75" customHeight="1" x14ac:dyDescent="0.2">
      <c r="A166" s="26" t="str">
        <f t="shared" si="49"/>
        <v/>
      </c>
      <c r="B166" s="26" t="str">
        <f t="shared" si="49"/>
        <v/>
      </c>
      <c r="C166" s="248"/>
      <c r="D166" s="248"/>
      <c r="E166" s="26" t="str">
        <f t="shared" si="50"/>
        <v/>
      </c>
      <c r="F166" s="244" t="str">
        <f t="shared" si="50"/>
        <v/>
      </c>
      <c r="G166" s="245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>Ausgaben</v>
      </c>
      <c r="K166" s="26" t="str">
        <f t="shared" si="56"/>
        <v>Ausrüstungen</v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>Wissen</v>
      </c>
      <c r="T166" s="26" t="str">
        <f t="shared" si="56"/>
        <v>Material</v>
      </c>
    </row>
    <row r="167" spans="1:20" ht="9.75" customHeight="1" x14ac:dyDescent="0.2">
      <c r="A167" s="26" t="str">
        <f t="shared" si="49"/>
        <v/>
      </c>
      <c r="B167" s="26" t="str">
        <f t="shared" si="49"/>
        <v/>
      </c>
      <c r="C167" s="248"/>
      <c r="D167" s="248"/>
      <c r="E167" s="26" t="str">
        <f t="shared" si="50"/>
        <v/>
      </c>
      <c r="F167" s="174" t="str">
        <f>IF(AND(COUNTA(H170:H197),COUNTA(I170:I197)),IF(L198=0,"Hier die Anzahl eintagen!",""),"")</f>
        <v/>
      </c>
      <c r="G167" s="175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>(lt. Spalte 7)</v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>(lt. Spalte 3)</v>
      </c>
      <c r="T167" s="26" t="str">
        <f t="shared" si="58"/>
        <v>(lt. Spalte 7)</v>
      </c>
    </row>
    <row r="168" spans="1:20" ht="9.75" customHeight="1" x14ac:dyDescent="0.2">
      <c r="A168" s="27" t="str">
        <f>A118</f>
        <v/>
      </c>
      <c r="B168" s="27" t="str">
        <f>B118</f>
        <v/>
      </c>
      <c r="C168" s="249"/>
      <c r="D168" s="249"/>
      <c r="E168" s="27" t="str">
        <f>E118</f>
        <v/>
      </c>
      <c r="F168" s="177"/>
      <c r="G168" s="178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">
      <c r="A169" s="18">
        <f>A119</f>
        <v>1</v>
      </c>
      <c r="B169" s="18">
        <f>B119</f>
        <v>2</v>
      </c>
      <c r="C169" s="237" t="str">
        <f>C119</f>
        <v/>
      </c>
      <c r="D169" s="237"/>
      <c r="E169" s="18">
        <f t="shared" ref="E169:T169" si="59">E119</f>
        <v>3</v>
      </c>
      <c r="F169" s="238">
        <f t="shared" si="59"/>
        <v>4</v>
      </c>
      <c r="G169" s="239"/>
      <c r="H169" s="18">
        <f t="shared" si="51"/>
        <v>5</v>
      </c>
      <c r="I169" s="18">
        <f t="shared" si="51"/>
        <v>6</v>
      </c>
      <c r="J169" s="18">
        <f t="shared" si="59"/>
        <v>7</v>
      </c>
      <c r="K169" s="18">
        <f t="shared" si="59"/>
        <v>8</v>
      </c>
      <c r="L169" s="18">
        <f t="shared" si="59"/>
        <v>9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>
        <f t="shared" si="59"/>
        <v>10</v>
      </c>
      <c r="T169" s="18">
        <f t="shared" si="59"/>
        <v>11</v>
      </c>
    </row>
    <row r="170" spans="1:20" s="22" customFormat="1" ht="9.75" customHeight="1" x14ac:dyDescent="0.2">
      <c r="A170" s="28"/>
      <c r="B170" s="51"/>
      <c r="C170" s="156"/>
      <c r="D170" s="78" t="str">
        <f>IF($Y$3="ja",UPPER(C170),"O")</f>
        <v>O</v>
      </c>
      <c r="E170" s="23"/>
      <c r="F170" s="155"/>
      <c r="G170" s="185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5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">
      <c r="A172" s="29"/>
      <c r="B172" s="52"/>
      <c r="C172" s="157"/>
      <c r="D172" s="79" t="str">
        <f t="shared" si="60"/>
        <v>O</v>
      </c>
      <c r="E172" s="24"/>
      <c r="F172" s="155"/>
      <c r="G172" s="185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">
      <c r="A173" s="29"/>
      <c r="B173" s="52"/>
      <c r="C173" s="157"/>
      <c r="D173" s="79" t="str">
        <f t="shared" si="60"/>
        <v>O</v>
      </c>
      <c r="E173" s="24"/>
      <c r="F173" s="155"/>
      <c r="G173" s="185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">
      <c r="A174" s="29"/>
      <c r="B174" s="52"/>
      <c r="C174" s="157"/>
      <c r="D174" s="79" t="str">
        <f t="shared" si="60"/>
        <v>O</v>
      </c>
      <c r="E174" s="24"/>
      <c r="F174" s="155"/>
      <c r="G174" s="185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">
      <c r="A175" s="29"/>
      <c r="B175" s="52"/>
      <c r="C175" s="157"/>
      <c r="D175" s="79" t="str">
        <f t="shared" si="60"/>
        <v>O</v>
      </c>
      <c r="E175" s="24"/>
      <c r="F175" s="155"/>
      <c r="G175" s="185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">
      <c r="A176" s="29"/>
      <c r="B176" s="52"/>
      <c r="C176" s="157"/>
      <c r="D176" s="79" t="str">
        <f t="shared" si="60"/>
        <v>O</v>
      </c>
      <c r="E176" s="24"/>
      <c r="F176" s="155"/>
      <c r="G176" s="185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">
      <c r="A177" s="29"/>
      <c r="B177" s="52"/>
      <c r="C177" s="157"/>
      <c r="D177" s="79" t="str">
        <f t="shared" si="60"/>
        <v>O</v>
      </c>
      <c r="E177" s="24"/>
      <c r="F177" s="155"/>
      <c r="G177" s="185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">
      <c r="A178" s="29"/>
      <c r="B178" s="52"/>
      <c r="C178" s="157"/>
      <c r="D178" s="79" t="str">
        <f t="shared" si="60"/>
        <v>O</v>
      </c>
      <c r="E178" s="24"/>
      <c r="F178" s="155"/>
      <c r="G178" s="185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">
      <c r="A179" s="29"/>
      <c r="B179" s="52"/>
      <c r="C179" s="157"/>
      <c r="D179" s="79" t="str">
        <f t="shared" si="60"/>
        <v>O</v>
      </c>
      <c r="E179" s="24"/>
      <c r="F179" s="155"/>
      <c r="G179" s="185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">
      <c r="A180" s="29"/>
      <c r="B180" s="52"/>
      <c r="C180" s="157"/>
      <c r="D180" s="79" t="str">
        <f t="shared" si="60"/>
        <v>O</v>
      </c>
      <c r="E180" s="24"/>
      <c r="F180" s="155"/>
      <c r="G180" s="185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">
      <c r="A181" s="29"/>
      <c r="B181" s="52"/>
      <c r="C181" s="157"/>
      <c r="D181" s="79" t="str">
        <f t="shared" si="60"/>
        <v>O</v>
      </c>
      <c r="E181" s="24"/>
      <c r="F181" s="155"/>
      <c r="G181" s="185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">
      <c r="A182" s="29"/>
      <c r="B182" s="52"/>
      <c r="C182" s="157"/>
      <c r="D182" s="79" t="str">
        <f t="shared" si="60"/>
        <v>O</v>
      </c>
      <c r="E182" s="24"/>
      <c r="F182" s="155"/>
      <c r="G182" s="185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">
      <c r="A183" s="29"/>
      <c r="B183" s="52"/>
      <c r="C183" s="157"/>
      <c r="D183" s="79" t="str">
        <f t="shared" si="60"/>
        <v>O</v>
      </c>
      <c r="E183" s="24"/>
      <c r="F183" s="155"/>
      <c r="G183" s="185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">
      <c r="A184" s="29"/>
      <c r="B184" s="52"/>
      <c r="C184" s="157"/>
      <c r="D184" s="79" t="str">
        <f t="shared" si="60"/>
        <v>O</v>
      </c>
      <c r="E184" s="24"/>
      <c r="F184" s="155"/>
      <c r="G184" s="185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">
      <c r="A185" s="29"/>
      <c r="B185" s="52"/>
      <c r="C185" s="157"/>
      <c r="D185" s="79" t="str">
        <f t="shared" si="60"/>
        <v>O</v>
      </c>
      <c r="E185" s="24"/>
      <c r="F185" s="155"/>
      <c r="G185" s="185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">
      <c r="A186" s="29"/>
      <c r="B186" s="52"/>
      <c r="C186" s="157"/>
      <c r="D186" s="79" t="str">
        <f t="shared" si="60"/>
        <v>O</v>
      </c>
      <c r="E186" s="24"/>
      <c r="F186" s="155"/>
      <c r="G186" s="185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">
      <c r="A187" s="29"/>
      <c r="B187" s="52"/>
      <c r="C187" s="157"/>
      <c r="D187" s="79" t="str">
        <f t="shared" si="60"/>
        <v>O</v>
      </c>
      <c r="E187" s="24"/>
      <c r="F187" s="155"/>
      <c r="G187" s="185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">
      <c r="A188" s="29"/>
      <c r="B188" s="52"/>
      <c r="C188" s="157"/>
      <c r="D188" s="79" t="str">
        <f t="shared" si="60"/>
        <v>O</v>
      </c>
      <c r="E188" s="24"/>
      <c r="F188" s="155"/>
      <c r="G188" s="185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">
      <c r="A189" s="29"/>
      <c r="B189" s="52"/>
      <c r="C189" s="157"/>
      <c r="D189" s="79" t="str">
        <f t="shared" si="60"/>
        <v>O</v>
      </c>
      <c r="E189" s="24"/>
      <c r="F189" s="155"/>
      <c r="G189" s="185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">
      <c r="A190" s="29"/>
      <c r="B190" s="52"/>
      <c r="C190" s="157"/>
      <c r="D190" s="79" t="str">
        <f t="shared" si="60"/>
        <v>O</v>
      </c>
      <c r="E190" s="24"/>
      <c r="F190" s="155"/>
      <c r="G190" s="185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">
      <c r="A191" s="29"/>
      <c r="B191" s="52"/>
      <c r="C191" s="157"/>
      <c r="D191" s="79" t="str">
        <f t="shared" si="60"/>
        <v>O</v>
      </c>
      <c r="E191" s="24"/>
      <c r="F191" s="155"/>
      <c r="G191" s="185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">
      <c r="A192" s="29"/>
      <c r="B192" s="52"/>
      <c r="C192" s="157"/>
      <c r="D192" s="79" t="str">
        <f t="shared" si="60"/>
        <v>O</v>
      </c>
      <c r="E192" s="24"/>
      <c r="F192" s="155"/>
      <c r="G192" s="185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">
      <c r="A193" s="29"/>
      <c r="B193" s="52"/>
      <c r="C193" s="157"/>
      <c r="D193" s="79" t="str">
        <f t="shared" si="60"/>
        <v>O</v>
      </c>
      <c r="E193" s="24"/>
      <c r="F193" s="155"/>
      <c r="G193" s="185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">
      <c r="A194" s="29"/>
      <c r="B194" s="52"/>
      <c r="C194" s="157"/>
      <c r="D194" s="79" t="str">
        <f t="shared" si="60"/>
        <v>O</v>
      </c>
      <c r="E194" s="24"/>
      <c r="F194" s="155"/>
      <c r="G194" s="185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">
      <c r="A195" s="29"/>
      <c r="B195" s="52"/>
      <c r="C195" s="157"/>
      <c r="D195" s="79" t="str">
        <f t="shared" si="60"/>
        <v>O</v>
      </c>
      <c r="E195" s="24"/>
      <c r="F195" s="155"/>
      <c r="G195" s="185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">
      <c r="A196" s="29"/>
      <c r="B196" s="52"/>
      <c r="C196" s="157"/>
      <c r="D196" s="79" t="str">
        <f t="shared" si="60"/>
        <v>O</v>
      </c>
      <c r="E196" s="24"/>
      <c r="F196" s="155"/>
      <c r="G196" s="185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69" t="str">
        <f>U146</f>
        <v xml:space="preserve"> </v>
      </c>
    </row>
    <row r="197" spans="1:24" ht="9.75" customHeight="1" x14ac:dyDescent="0.2">
      <c r="A197" s="30"/>
      <c r="B197" s="53"/>
      <c r="C197" s="158"/>
      <c r="D197" s="80" t="str">
        <f t="shared" si="60"/>
        <v>O</v>
      </c>
      <c r="E197" s="25"/>
      <c r="F197" s="155"/>
      <c r="G197" s="185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69"/>
    </row>
    <row r="198" spans="1:24" ht="9.75" customHeight="1" x14ac:dyDescent="0.2">
      <c r="A198" s="189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69"/>
    </row>
    <row r="199" spans="1:24" ht="9.75" customHeight="1" x14ac:dyDescent="0.2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69"/>
    </row>
    <row r="200" spans="1:24" ht="9.75" customHeight="1" x14ac:dyDescent="0.2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69"/>
    </row>
    <row r="201" spans="1:24" ht="9.75" customHeight="1" x14ac:dyDescent="0.2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">
      <c r="A202" s="127" t="str">
        <f>A152</f>
        <v>Arbeits-, Zeit- und Ausgabenplan (Prozessinnovation)</v>
      </c>
      <c r="B202" s="7"/>
      <c r="C202" s="7"/>
      <c r="D202" s="7"/>
      <c r="E202" s="8"/>
      <c r="F202" s="8"/>
      <c r="G202" s="8"/>
      <c r="H202" s="8"/>
      <c r="I202" s="8"/>
      <c r="J202" s="8"/>
      <c r="K202" s="257" t="str">
        <f>K152</f>
        <v>BN: ______________________</v>
      </c>
      <c r="L202" s="257"/>
      <c r="M202" s="257"/>
      <c r="N202" s="257"/>
      <c r="O202" s="257"/>
      <c r="P202" s="257"/>
      <c r="Q202" s="257"/>
      <c r="R202" s="257"/>
      <c r="S202" s="257"/>
      <c r="T202" s="257"/>
    </row>
    <row r="203" spans="1:24" ht="9.75" customHeight="1" x14ac:dyDescent="0.2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</row>
    <row r="204" spans="1:24" ht="9.75" customHeight="1" x14ac:dyDescent="0.2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">
      <c r="A205" s="255" t="str">
        <f>A155</f>
        <v>Jahr</v>
      </c>
      <c r="B205" s="256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">
      <c r="A206" s="253">
        <f>A156</f>
        <v>0</v>
      </c>
      <c r="B206" s="254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46" t="str">
        <f>IF(AND(D205,D206,D207),"","FEHLER-verursachende Bearbeitung der AZA-Vorlage")</f>
        <v/>
      </c>
      <c r="F207" s="246"/>
      <c r="G207" s="246"/>
      <c r="H207" s="246"/>
      <c r="I207" s="246"/>
      <c r="J207" s="246"/>
      <c r="K207" s="246"/>
      <c r="L207" s="246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">
      <c r="A208" s="12"/>
      <c r="B208" s="12"/>
      <c r="C208" s="12"/>
      <c r="D208" s="12"/>
      <c r="E208" s="246"/>
      <c r="F208" s="246"/>
      <c r="G208" s="246"/>
      <c r="H208" s="246"/>
      <c r="I208" s="246"/>
      <c r="J208" s="246"/>
      <c r="K208" s="246"/>
      <c r="L208" s="246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">
      <c r="A210" s="13"/>
      <c r="B210" s="13"/>
      <c r="C210" s="13"/>
      <c r="D210" s="13"/>
      <c r="E210" s="212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">
      <c r="A211" s="48" t="str">
        <f t="shared" ref="A211:B217" si="65">A161</f>
        <v/>
      </c>
      <c r="B211" s="48" t="str">
        <f t="shared" si="65"/>
        <v/>
      </c>
      <c r="C211" s="247" t="str">
        <f>C161</f>
        <v>FuE-Kategorie</v>
      </c>
      <c r="D211" s="247"/>
      <c r="E211" s="48" t="str">
        <f t="shared" ref="E211:F217" si="66">E161</f>
        <v/>
      </c>
      <c r="F211" s="241" t="str">
        <f t="shared" si="66"/>
        <v>Personal</v>
      </c>
      <c r="G211" s="241"/>
      <c r="H211" s="241"/>
      <c r="I211" s="241"/>
      <c r="J211" s="48" t="str">
        <f>J161</f>
        <v/>
      </c>
      <c r="K211" s="250" t="str">
        <f>K161</f>
        <v xml:space="preserve">Ausgabengruppe </v>
      </c>
      <c r="L211" s="251"/>
      <c r="M211" s="251"/>
      <c r="N211" s="251"/>
      <c r="O211" s="251"/>
      <c r="P211" s="251"/>
      <c r="Q211" s="251"/>
      <c r="R211" s="251"/>
      <c r="S211" s="251"/>
      <c r="T211" s="252"/>
    </row>
    <row r="212" spans="1:20" ht="9.75" customHeight="1" x14ac:dyDescent="0.2">
      <c r="A212" s="26" t="str">
        <f t="shared" si="65"/>
        <v/>
      </c>
      <c r="B212" s="26" t="str">
        <f t="shared" si="65"/>
        <v/>
      </c>
      <c r="C212" s="248"/>
      <c r="D212" s="248"/>
      <c r="E212" s="26" t="str">
        <f t="shared" si="66"/>
        <v/>
      </c>
      <c r="F212" s="242" t="str">
        <f t="shared" si="66"/>
        <v/>
      </c>
      <c r="G212" s="243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/>
      </c>
    </row>
    <row r="213" spans="1:20" ht="9.75" customHeight="1" x14ac:dyDescent="0.2">
      <c r="A213" s="26" t="str">
        <f t="shared" si="65"/>
        <v/>
      </c>
      <c r="B213" s="26" t="str">
        <f t="shared" si="65"/>
        <v/>
      </c>
      <c r="C213" s="248"/>
      <c r="D213" s="248"/>
      <c r="E213" s="26" t="str">
        <f t="shared" si="66"/>
        <v>Jahresprogramm in</v>
      </c>
      <c r="F213" s="244" t="str">
        <f t="shared" si="66"/>
        <v>Zahl und</v>
      </c>
      <c r="G213" s="245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>vorhabensspezifische</v>
      </c>
      <c r="K213" s="26" t="str">
        <f t="shared" si="69"/>
        <v>vorhabens-</v>
      </c>
      <c r="L213" s="173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>Auftrags-</v>
      </c>
      <c r="T213" s="26" t="str">
        <f t="shared" si="69"/>
        <v>Sonstige</v>
      </c>
    </row>
    <row r="214" spans="1:20" ht="9.75" customHeight="1" x14ac:dyDescent="0.2">
      <c r="A214" s="26" t="str">
        <f t="shared" si="65"/>
        <v>Lfd.</v>
      </c>
      <c r="B214" s="26" t="str">
        <f t="shared" si="65"/>
        <v>Arbeiten</v>
      </c>
      <c r="C214" s="248"/>
      <c r="D214" s="248"/>
      <c r="E214" s="26" t="str">
        <f t="shared" si="66"/>
        <v>Projektabschnitten</v>
      </c>
      <c r="F214" s="244" t="str">
        <f t="shared" si="66"/>
        <v>Qualifika-</v>
      </c>
      <c r="G214" s="245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>Instrumente,</v>
      </c>
      <c r="K214" s="26" t="str">
        <f t="shared" si="71"/>
        <v>spezifische</v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>forschung u.</v>
      </c>
      <c r="T214" s="26" t="str">
        <f t="shared" si="71"/>
        <v>Ausgaben</v>
      </c>
    </row>
    <row r="215" spans="1:20" ht="9.75" customHeight="1" x14ac:dyDescent="0.2">
      <c r="A215" s="26" t="str">
        <f t="shared" si="65"/>
        <v>Nr.</v>
      </c>
      <c r="B215" s="26" t="str">
        <f t="shared" si="65"/>
        <v>von/bis</v>
      </c>
      <c r="C215" s="248"/>
      <c r="D215" s="248"/>
      <c r="E215" s="26" t="str">
        <f t="shared" si="66"/>
        <v>im Kalenderjahr</v>
      </c>
      <c r="F215" s="244" t="str">
        <f t="shared" si="66"/>
        <v>tion</v>
      </c>
      <c r="G215" s="245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>Ausrüstungen, Sonstige</v>
      </c>
      <c r="K215" s="26" t="str">
        <f t="shared" si="72"/>
        <v>Instrumente,</v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>technisches</v>
      </c>
      <c r="T215" s="26" t="str">
        <f t="shared" si="72"/>
        <v>für</v>
      </c>
    </row>
    <row r="216" spans="1:20" ht="9.75" customHeight="1" x14ac:dyDescent="0.2">
      <c r="A216" s="26" t="str">
        <f t="shared" si="65"/>
        <v/>
      </c>
      <c r="B216" s="26" t="str">
        <f t="shared" si="65"/>
        <v/>
      </c>
      <c r="C216" s="248"/>
      <c r="D216" s="248"/>
      <c r="E216" s="26" t="str">
        <f t="shared" si="66"/>
        <v/>
      </c>
      <c r="F216" s="244" t="str">
        <f t="shared" si="66"/>
        <v/>
      </c>
      <c r="G216" s="245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>Ausgaben</v>
      </c>
      <c r="K216" s="26" t="str">
        <f t="shared" si="73"/>
        <v>Ausrüstungen</v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>Wissen</v>
      </c>
      <c r="T216" s="26" t="str">
        <f t="shared" si="74"/>
        <v>Material</v>
      </c>
    </row>
    <row r="217" spans="1:20" ht="9.75" customHeight="1" x14ac:dyDescent="0.2">
      <c r="A217" s="26" t="str">
        <f t="shared" si="65"/>
        <v/>
      </c>
      <c r="B217" s="26" t="str">
        <f t="shared" si="65"/>
        <v/>
      </c>
      <c r="C217" s="248"/>
      <c r="D217" s="248"/>
      <c r="E217" s="26" t="str">
        <f t="shared" si="66"/>
        <v/>
      </c>
      <c r="F217" s="174" t="str">
        <f>IF(AND(COUNTA(H220:H247),COUNTA(I220:I247)),IF(L248=0,"Hier die Anzahl eintagen!",""),"")</f>
        <v/>
      </c>
      <c r="G217" s="175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>(lt. Spalte 7)</v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>(lt. Spalte 3)</v>
      </c>
      <c r="T217" s="26" t="str">
        <f t="shared" si="74"/>
        <v>(lt. Spalte 7)</v>
      </c>
    </row>
    <row r="218" spans="1:20" ht="9.75" customHeight="1" x14ac:dyDescent="0.2">
      <c r="A218" s="27" t="str">
        <f>A168</f>
        <v/>
      </c>
      <c r="B218" s="27" t="str">
        <f>B168</f>
        <v/>
      </c>
      <c r="C218" s="249"/>
      <c r="D218" s="249"/>
      <c r="E218" s="27" t="str">
        <f>E168</f>
        <v/>
      </c>
      <c r="F218" s="177"/>
      <c r="G218" s="178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">
      <c r="A219" s="18">
        <f>A169</f>
        <v>1</v>
      </c>
      <c r="B219" s="18">
        <f>B169</f>
        <v>2</v>
      </c>
      <c r="C219" s="237" t="str">
        <f>C169</f>
        <v/>
      </c>
      <c r="D219" s="237"/>
      <c r="E219" s="18">
        <f t="shared" ref="E219:T219" si="75">E169</f>
        <v>3</v>
      </c>
      <c r="F219" s="238">
        <f t="shared" si="75"/>
        <v>4</v>
      </c>
      <c r="G219" s="239"/>
      <c r="H219" s="18">
        <f t="shared" si="67"/>
        <v>5</v>
      </c>
      <c r="I219" s="18">
        <f t="shared" si="67"/>
        <v>6</v>
      </c>
      <c r="J219" s="18">
        <f t="shared" si="75"/>
        <v>7</v>
      </c>
      <c r="K219" s="18">
        <f t="shared" si="75"/>
        <v>8</v>
      </c>
      <c r="L219" s="18">
        <f t="shared" si="75"/>
        <v>9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>
        <f t="shared" si="75"/>
        <v>10</v>
      </c>
      <c r="T219" s="18">
        <f t="shared" si="75"/>
        <v>11</v>
      </c>
    </row>
    <row r="220" spans="1:20" s="22" customFormat="1" ht="9.75" customHeight="1" x14ac:dyDescent="0.2">
      <c r="A220" s="28"/>
      <c r="B220" s="51"/>
      <c r="C220" s="156"/>
      <c r="D220" s="78" t="str">
        <f>IF($Y$3="ja",UPPER(C220),"O")</f>
        <v>O</v>
      </c>
      <c r="E220" s="23"/>
      <c r="F220" s="155"/>
      <c r="G220" s="185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5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">
      <c r="A222" s="29"/>
      <c r="B222" s="52"/>
      <c r="C222" s="157"/>
      <c r="D222" s="79" t="str">
        <f t="shared" si="76"/>
        <v>O</v>
      </c>
      <c r="E222" s="24"/>
      <c r="F222" s="155"/>
      <c r="G222" s="185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">
      <c r="A223" s="29"/>
      <c r="B223" s="52"/>
      <c r="C223" s="157"/>
      <c r="D223" s="79" t="str">
        <f t="shared" si="76"/>
        <v>O</v>
      </c>
      <c r="E223" s="24"/>
      <c r="F223" s="155"/>
      <c r="G223" s="185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">
      <c r="A224" s="29"/>
      <c r="B224" s="52"/>
      <c r="C224" s="157"/>
      <c r="D224" s="79" t="str">
        <f t="shared" si="76"/>
        <v>O</v>
      </c>
      <c r="E224" s="24"/>
      <c r="F224" s="155"/>
      <c r="G224" s="185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">
      <c r="A225" s="29"/>
      <c r="B225" s="52"/>
      <c r="C225" s="157"/>
      <c r="D225" s="79" t="str">
        <f t="shared" si="76"/>
        <v>O</v>
      </c>
      <c r="E225" s="24"/>
      <c r="F225" s="155"/>
      <c r="G225" s="185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">
      <c r="A226" s="29"/>
      <c r="B226" s="52"/>
      <c r="C226" s="157"/>
      <c r="D226" s="79" t="str">
        <f t="shared" si="76"/>
        <v>O</v>
      </c>
      <c r="E226" s="24"/>
      <c r="F226" s="155"/>
      <c r="G226" s="185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">
      <c r="A227" s="29"/>
      <c r="B227" s="52"/>
      <c r="C227" s="157"/>
      <c r="D227" s="79" t="str">
        <f t="shared" si="76"/>
        <v>O</v>
      </c>
      <c r="E227" s="24"/>
      <c r="F227" s="155"/>
      <c r="G227" s="185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">
      <c r="A228" s="29"/>
      <c r="B228" s="52"/>
      <c r="C228" s="157"/>
      <c r="D228" s="79" t="str">
        <f t="shared" si="76"/>
        <v>O</v>
      </c>
      <c r="E228" s="24"/>
      <c r="F228" s="155"/>
      <c r="G228" s="185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">
      <c r="A229" s="29"/>
      <c r="B229" s="52"/>
      <c r="C229" s="157"/>
      <c r="D229" s="79" t="str">
        <f t="shared" si="76"/>
        <v>O</v>
      </c>
      <c r="E229" s="24"/>
      <c r="F229" s="155"/>
      <c r="G229" s="185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">
      <c r="A230" s="29"/>
      <c r="B230" s="52"/>
      <c r="C230" s="157"/>
      <c r="D230" s="79" t="str">
        <f t="shared" si="76"/>
        <v>O</v>
      </c>
      <c r="E230" s="24"/>
      <c r="F230" s="155"/>
      <c r="G230" s="185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">
      <c r="A231" s="29"/>
      <c r="B231" s="52"/>
      <c r="C231" s="157"/>
      <c r="D231" s="79" t="str">
        <f t="shared" si="76"/>
        <v>O</v>
      </c>
      <c r="E231" s="24"/>
      <c r="F231" s="155"/>
      <c r="G231" s="185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">
      <c r="A232" s="29"/>
      <c r="B232" s="52"/>
      <c r="C232" s="157"/>
      <c r="D232" s="79" t="str">
        <f t="shared" si="76"/>
        <v>O</v>
      </c>
      <c r="E232" s="24"/>
      <c r="F232" s="155"/>
      <c r="G232" s="185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">
      <c r="A233" s="29"/>
      <c r="B233" s="52"/>
      <c r="C233" s="157"/>
      <c r="D233" s="79" t="str">
        <f t="shared" si="76"/>
        <v>O</v>
      </c>
      <c r="E233" s="24"/>
      <c r="F233" s="155"/>
      <c r="G233" s="185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">
      <c r="A234" s="29"/>
      <c r="B234" s="52"/>
      <c r="C234" s="157"/>
      <c r="D234" s="79" t="str">
        <f t="shared" si="76"/>
        <v>O</v>
      </c>
      <c r="E234" s="24"/>
      <c r="F234" s="155"/>
      <c r="G234" s="185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">
      <c r="A235" s="29"/>
      <c r="B235" s="52"/>
      <c r="C235" s="157"/>
      <c r="D235" s="79" t="str">
        <f t="shared" si="76"/>
        <v>O</v>
      </c>
      <c r="E235" s="24"/>
      <c r="F235" s="155"/>
      <c r="G235" s="185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">
      <c r="A236" s="29"/>
      <c r="B236" s="52"/>
      <c r="C236" s="157"/>
      <c r="D236" s="79" t="str">
        <f t="shared" si="76"/>
        <v>O</v>
      </c>
      <c r="E236" s="24"/>
      <c r="F236" s="155"/>
      <c r="G236" s="185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">
      <c r="A237" s="29"/>
      <c r="B237" s="52"/>
      <c r="C237" s="157"/>
      <c r="D237" s="79" t="str">
        <f t="shared" si="76"/>
        <v>O</v>
      </c>
      <c r="E237" s="24"/>
      <c r="F237" s="155"/>
      <c r="G237" s="185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">
      <c r="A238" s="29"/>
      <c r="B238" s="52"/>
      <c r="C238" s="157"/>
      <c r="D238" s="79" t="str">
        <f t="shared" si="76"/>
        <v>O</v>
      </c>
      <c r="E238" s="24"/>
      <c r="F238" s="155"/>
      <c r="G238" s="185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">
      <c r="A239" s="29"/>
      <c r="B239" s="52"/>
      <c r="C239" s="157"/>
      <c r="D239" s="79" t="str">
        <f t="shared" si="76"/>
        <v>O</v>
      </c>
      <c r="E239" s="24"/>
      <c r="F239" s="155"/>
      <c r="G239" s="185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">
      <c r="A240" s="29"/>
      <c r="B240" s="52"/>
      <c r="C240" s="157"/>
      <c r="D240" s="79" t="str">
        <f t="shared" si="76"/>
        <v>O</v>
      </c>
      <c r="E240" s="24"/>
      <c r="F240" s="155"/>
      <c r="G240" s="185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">
      <c r="A241" s="29"/>
      <c r="B241" s="52"/>
      <c r="C241" s="157"/>
      <c r="D241" s="79" t="str">
        <f t="shared" si="76"/>
        <v>O</v>
      </c>
      <c r="E241" s="24"/>
      <c r="F241" s="155"/>
      <c r="G241" s="185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">
      <c r="A242" s="29"/>
      <c r="B242" s="52"/>
      <c r="C242" s="157"/>
      <c r="D242" s="79" t="str">
        <f t="shared" si="76"/>
        <v>O</v>
      </c>
      <c r="E242" s="24"/>
      <c r="F242" s="155"/>
      <c r="G242" s="185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">
      <c r="A243" s="29"/>
      <c r="B243" s="52"/>
      <c r="C243" s="157"/>
      <c r="D243" s="79" t="str">
        <f t="shared" si="76"/>
        <v>O</v>
      </c>
      <c r="E243" s="24"/>
      <c r="F243" s="155"/>
      <c r="G243" s="185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">
      <c r="A244" s="29"/>
      <c r="B244" s="52"/>
      <c r="C244" s="157"/>
      <c r="D244" s="79" t="str">
        <f t="shared" si="76"/>
        <v>O</v>
      </c>
      <c r="E244" s="24"/>
      <c r="F244" s="155"/>
      <c r="G244" s="185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">
      <c r="A245" s="29"/>
      <c r="B245" s="52"/>
      <c r="C245" s="157"/>
      <c r="D245" s="79" t="str">
        <f t="shared" si="76"/>
        <v>O</v>
      </c>
      <c r="E245" s="24"/>
      <c r="F245" s="155"/>
      <c r="G245" s="185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">
      <c r="A246" s="29"/>
      <c r="B246" s="52"/>
      <c r="C246" s="157"/>
      <c r="D246" s="79" t="str">
        <f t="shared" si="76"/>
        <v>O</v>
      </c>
      <c r="E246" s="24"/>
      <c r="F246" s="155"/>
      <c r="G246" s="185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69" t="str">
        <f>U196</f>
        <v xml:space="preserve"> </v>
      </c>
    </row>
    <row r="247" spans="1:24" ht="9.75" customHeight="1" x14ac:dyDescent="0.2">
      <c r="A247" s="30"/>
      <c r="B247" s="53"/>
      <c r="C247" s="158"/>
      <c r="D247" s="80" t="str">
        <f t="shared" si="76"/>
        <v>O</v>
      </c>
      <c r="E247" s="25"/>
      <c r="F247" s="155"/>
      <c r="G247" s="185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69"/>
    </row>
    <row r="248" spans="1:24" ht="9.75" customHeight="1" x14ac:dyDescent="0.2">
      <c r="A248" s="189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69"/>
    </row>
    <row r="249" spans="1:24" ht="9.75" customHeight="1" x14ac:dyDescent="0.2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69"/>
    </row>
    <row r="250" spans="1:24" ht="9.75" customHeight="1" x14ac:dyDescent="0.2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69"/>
    </row>
    <row r="251" spans="1:24" ht="9.75" customHeight="1" x14ac:dyDescent="0.2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">
      <c r="A252" s="127" t="str">
        <f>A202</f>
        <v>Arbeits-, Zeit- und Ausgabenplan (Prozessinnovation)</v>
      </c>
      <c r="B252" s="7"/>
      <c r="C252" s="7"/>
      <c r="D252" s="7"/>
      <c r="E252" s="8"/>
      <c r="F252" s="8"/>
      <c r="G252" s="8"/>
      <c r="H252" s="8"/>
      <c r="I252" s="8"/>
      <c r="J252" s="8"/>
      <c r="K252" s="257" t="str">
        <f>K202</f>
        <v>BN: ______________________</v>
      </c>
      <c r="L252" s="257"/>
      <c r="M252" s="257"/>
      <c r="N252" s="257"/>
      <c r="O252" s="257"/>
      <c r="P252" s="257"/>
      <c r="Q252" s="257"/>
      <c r="R252" s="257"/>
      <c r="S252" s="257"/>
      <c r="T252" s="257"/>
    </row>
    <row r="253" spans="1:24" ht="9.75" customHeight="1" x14ac:dyDescent="0.2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</row>
    <row r="254" spans="1:24" ht="9.75" customHeight="1" x14ac:dyDescent="0.2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">
      <c r="A255" s="255" t="str">
        <f>A205</f>
        <v>Jahr</v>
      </c>
      <c r="B255" s="256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">
      <c r="A256" s="253">
        <f>A206</f>
        <v>0</v>
      </c>
      <c r="B256" s="254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46" t="str">
        <f>IF(AND(D255,D256,D257),"","FEHLER-verursachende Bearbeitung der AZA-Vorlage")</f>
        <v/>
      </c>
      <c r="F257" s="246"/>
      <c r="G257" s="246"/>
      <c r="H257" s="246"/>
      <c r="I257" s="246"/>
      <c r="J257" s="246"/>
      <c r="K257" s="246"/>
      <c r="L257" s="246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">
      <c r="A258" s="12"/>
      <c r="B258" s="12"/>
      <c r="C258" s="12"/>
      <c r="D258" s="12"/>
      <c r="E258" s="246"/>
      <c r="F258" s="246"/>
      <c r="G258" s="246"/>
      <c r="H258" s="246"/>
      <c r="I258" s="246"/>
      <c r="J258" s="246"/>
      <c r="K258" s="246"/>
      <c r="L258" s="246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">
      <c r="A260" s="13"/>
      <c r="B260" s="13"/>
      <c r="C260" s="13"/>
      <c r="D260" s="13"/>
      <c r="E260" s="212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">
      <c r="A261" s="48" t="str">
        <f t="shared" ref="A261:B267" si="81">A211</f>
        <v/>
      </c>
      <c r="B261" s="48" t="str">
        <f t="shared" si="81"/>
        <v/>
      </c>
      <c r="C261" s="247" t="str">
        <f>C211</f>
        <v>FuE-Kategorie</v>
      </c>
      <c r="D261" s="247"/>
      <c r="E261" s="48" t="str">
        <f t="shared" ref="E261:F267" si="82">E211</f>
        <v/>
      </c>
      <c r="F261" s="241" t="str">
        <f t="shared" si="82"/>
        <v>Personal</v>
      </c>
      <c r="G261" s="241"/>
      <c r="H261" s="241"/>
      <c r="I261" s="241"/>
      <c r="J261" s="48" t="str">
        <f>J211</f>
        <v/>
      </c>
      <c r="K261" s="250" t="str">
        <f>K211</f>
        <v xml:space="preserve">Ausgabengruppe </v>
      </c>
      <c r="L261" s="251"/>
      <c r="M261" s="251"/>
      <c r="N261" s="251"/>
      <c r="O261" s="251"/>
      <c r="P261" s="251"/>
      <c r="Q261" s="251"/>
      <c r="R261" s="251"/>
      <c r="S261" s="251"/>
      <c r="T261" s="252"/>
    </row>
    <row r="262" spans="1:20" ht="9.75" customHeight="1" x14ac:dyDescent="0.2">
      <c r="A262" s="26" t="str">
        <f t="shared" si="81"/>
        <v/>
      </c>
      <c r="B262" s="26" t="str">
        <f t="shared" si="81"/>
        <v/>
      </c>
      <c r="C262" s="248"/>
      <c r="D262" s="248"/>
      <c r="E262" s="26" t="str">
        <f t="shared" si="82"/>
        <v/>
      </c>
      <c r="F262" s="242" t="str">
        <f t="shared" si="82"/>
        <v/>
      </c>
      <c r="G262" s="243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/>
      </c>
    </row>
    <row r="263" spans="1:20" ht="9.75" customHeight="1" x14ac:dyDescent="0.2">
      <c r="A263" s="26" t="str">
        <f t="shared" si="81"/>
        <v/>
      </c>
      <c r="B263" s="26" t="str">
        <f t="shared" si="81"/>
        <v/>
      </c>
      <c r="C263" s="248"/>
      <c r="D263" s="248"/>
      <c r="E263" s="26" t="str">
        <f t="shared" si="82"/>
        <v>Jahresprogramm in</v>
      </c>
      <c r="F263" s="244" t="str">
        <f t="shared" si="82"/>
        <v>Zahl und</v>
      </c>
      <c r="G263" s="245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>vorhabensspezifische</v>
      </c>
      <c r="K263" s="26" t="str">
        <f t="shared" si="85"/>
        <v>vorhabens-</v>
      </c>
      <c r="L263" s="173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>Auftrags-</v>
      </c>
      <c r="T263" s="26" t="str">
        <f t="shared" si="85"/>
        <v>Sonstige</v>
      </c>
    </row>
    <row r="264" spans="1:20" ht="9.75" customHeight="1" x14ac:dyDescent="0.2">
      <c r="A264" s="26" t="str">
        <f t="shared" si="81"/>
        <v>Lfd.</v>
      </c>
      <c r="B264" s="26" t="str">
        <f t="shared" si="81"/>
        <v>Arbeiten</v>
      </c>
      <c r="C264" s="248"/>
      <c r="D264" s="248"/>
      <c r="E264" s="26" t="str">
        <f t="shared" si="82"/>
        <v>Projektabschnitten</v>
      </c>
      <c r="F264" s="244" t="str">
        <f t="shared" si="82"/>
        <v>Qualifika-</v>
      </c>
      <c r="G264" s="245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>Instrumente,</v>
      </c>
      <c r="K264" s="26" t="str">
        <f t="shared" si="87"/>
        <v>spezifische</v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>forschung u.</v>
      </c>
      <c r="T264" s="26" t="str">
        <f t="shared" si="87"/>
        <v>Ausgaben</v>
      </c>
    </row>
    <row r="265" spans="1:20" ht="9.75" customHeight="1" x14ac:dyDescent="0.2">
      <c r="A265" s="26" t="str">
        <f t="shared" si="81"/>
        <v>Nr.</v>
      </c>
      <c r="B265" s="26" t="str">
        <f t="shared" si="81"/>
        <v>von/bis</v>
      </c>
      <c r="C265" s="248"/>
      <c r="D265" s="248"/>
      <c r="E265" s="26" t="str">
        <f t="shared" si="82"/>
        <v>im Kalenderjahr</v>
      </c>
      <c r="F265" s="244" t="str">
        <f t="shared" si="82"/>
        <v>tion</v>
      </c>
      <c r="G265" s="245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>Ausrüstungen, Sonstige</v>
      </c>
      <c r="K265" s="26" t="str">
        <f t="shared" si="88"/>
        <v>Instrumente,</v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>technisches</v>
      </c>
      <c r="T265" s="26" t="str">
        <f t="shared" si="88"/>
        <v>für</v>
      </c>
    </row>
    <row r="266" spans="1:20" ht="9.75" customHeight="1" x14ac:dyDescent="0.2">
      <c r="A266" s="26" t="str">
        <f t="shared" si="81"/>
        <v/>
      </c>
      <c r="B266" s="26" t="str">
        <f t="shared" si="81"/>
        <v/>
      </c>
      <c r="C266" s="248"/>
      <c r="D266" s="248"/>
      <c r="E266" s="26" t="str">
        <f t="shared" si="82"/>
        <v/>
      </c>
      <c r="F266" s="244" t="str">
        <f t="shared" si="82"/>
        <v/>
      </c>
      <c r="G266" s="245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>Ausgaben</v>
      </c>
      <c r="K266" s="26" t="str">
        <f t="shared" si="89"/>
        <v>Ausrüstungen</v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>Wissen</v>
      </c>
      <c r="T266" s="26" t="str">
        <f t="shared" si="90"/>
        <v>Material</v>
      </c>
    </row>
    <row r="267" spans="1:20" ht="9.75" customHeight="1" x14ac:dyDescent="0.2">
      <c r="A267" s="26" t="str">
        <f t="shared" si="81"/>
        <v/>
      </c>
      <c r="B267" s="26" t="str">
        <f t="shared" si="81"/>
        <v/>
      </c>
      <c r="C267" s="248"/>
      <c r="D267" s="248"/>
      <c r="E267" s="26" t="str">
        <f t="shared" si="82"/>
        <v/>
      </c>
      <c r="F267" s="174" t="str">
        <f>IF(AND(COUNTA(H270:H297),COUNTA(I270:I297)),IF(L298=0,"Hier die Anzahl eintagen!",""),"")</f>
        <v/>
      </c>
      <c r="G267" s="175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>(lt. Spalte 7)</v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>(lt. Spalte 3)</v>
      </c>
      <c r="T267" s="26" t="str">
        <f t="shared" si="90"/>
        <v>(lt. Spalte 7)</v>
      </c>
    </row>
    <row r="268" spans="1:20" ht="9.75" customHeight="1" x14ac:dyDescent="0.2">
      <c r="A268" s="27" t="str">
        <f>A218</f>
        <v/>
      </c>
      <c r="B268" s="27" t="str">
        <f>B218</f>
        <v/>
      </c>
      <c r="C268" s="249"/>
      <c r="D268" s="249"/>
      <c r="E268" s="27" t="str">
        <f>E218</f>
        <v/>
      </c>
      <c r="F268" s="177"/>
      <c r="G268" s="178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">
      <c r="A269" s="18">
        <f>A219</f>
        <v>1</v>
      </c>
      <c r="B269" s="18">
        <f>B219</f>
        <v>2</v>
      </c>
      <c r="C269" s="237" t="str">
        <f>C219</f>
        <v/>
      </c>
      <c r="D269" s="237"/>
      <c r="E269" s="18">
        <f t="shared" ref="E269:T269" si="91">E219</f>
        <v>3</v>
      </c>
      <c r="F269" s="238">
        <f t="shared" si="91"/>
        <v>4</v>
      </c>
      <c r="G269" s="239"/>
      <c r="H269" s="18">
        <f t="shared" si="83"/>
        <v>5</v>
      </c>
      <c r="I269" s="18">
        <f t="shared" si="83"/>
        <v>6</v>
      </c>
      <c r="J269" s="18">
        <f t="shared" si="91"/>
        <v>7</v>
      </c>
      <c r="K269" s="18">
        <f t="shared" si="91"/>
        <v>8</v>
      </c>
      <c r="L269" s="18">
        <f t="shared" si="91"/>
        <v>9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>
        <f t="shared" si="91"/>
        <v>10</v>
      </c>
      <c r="T269" s="18">
        <f t="shared" si="91"/>
        <v>11</v>
      </c>
    </row>
    <row r="270" spans="1:20" s="22" customFormat="1" ht="9.75" customHeight="1" x14ac:dyDescent="0.2">
      <c r="A270" s="28"/>
      <c r="B270" s="51"/>
      <c r="C270" s="156"/>
      <c r="D270" s="78" t="str">
        <f>IF($Y$3="ja",UPPER(C270),"O")</f>
        <v>O</v>
      </c>
      <c r="E270" s="23"/>
      <c r="F270" s="155"/>
      <c r="G270" s="185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5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">
      <c r="A272" s="29"/>
      <c r="B272" s="52"/>
      <c r="C272" s="157"/>
      <c r="D272" s="79" t="str">
        <f t="shared" si="92"/>
        <v>O</v>
      </c>
      <c r="E272" s="24"/>
      <c r="F272" s="155"/>
      <c r="G272" s="185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">
      <c r="A273" s="29"/>
      <c r="B273" s="52"/>
      <c r="C273" s="157"/>
      <c r="D273" s="79" t="str">
        <f t="shared" si="92"/>
        <v>O</v>
      </c>
      <c r="E273" s="24"/>
      <c r="F273" s="155"/>
      <c r="G273" s="185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">
      <c r="A274" s="29"/>
      <c r="B274" s="52"/>
      <c r="C274" s="157"/>
      <c r="D274" s="79" t="str">
        <f t="shared" si="92"/>
        <v>O</v>
      </c>
      <c r="E274" s="24"/>
      <c r="F274" s="155"/>
      <c r="G274" s="185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">
      <c r="A275" s="29"/>
      <c r="B275" s="52"/>
      <c r="C275" s="157"/>
      <c r="D275" s="79" t="str">
        <f t="shared" si="92"/>
        <v>O</v>
      </c>
      <c r="E275" s="24"/>
      <c r="F275" s="155"/>
      <c r="G275" s="185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">
      <c r="A276" s="29"/>
      <c r="B276" s="52"/>
      <c r="C276" s="157"/>
      <c r="D276" s="79" t="str">
        <f t="shared" si="92"/>
        <v>O</v>
      </c>
      <c r="E276" s="24"/>
      <c r="F276" s="155"/>
      <c r="G276" s="185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">
      <c r="A277" s="29"/>
      <c r="B277" s="52"/>
      <c r="C277" s="157"/>
      <c r="D277" s="79" t="str">
        <f t="shared" si="92"/>
        <v>O</v>
      </c>
      <c r="E277" s="24"/>
      <c r="F277" s="155"/>
      <c r="G277" s="185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">
      <c r="A278" s="29"/>
      <c r="B278" s="52"/>
      <c r="C278" s="157"/>
      <c r="D278" s="79" t="str">
        <f t="shared" si="92"/>
        <v>O</v>
      </c>
      <c r="E278" s="24"/>
      <c r="F278" s="155"/>
      <c r="G278" s="185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">
      <c r="A279" s="29"/>
      <c r="B279" s="52"/>
      <c r="C279" s="157"/>
      <c r="D279" s="79" t="str">
        <f t="shared" si="92"/>
        <v>O</v>
      </c>
      <c r="E279" s="24"/>
      <c r="F279" s="155"/>
      <c r="G279" s="185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">
      <c r="A280" s="29"/>
      <c r="B280" s="52"/>
      <c r="C280" s="157"/>
      <c r="D280" s="79" t="str">
        <f t="shared" si="92"/>
        <v>O</v>
      </c>
      <c r="E280" s="24"/>
      <c r="F280" s="155"/>
      <c r="G280" s="185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">
      <c r="A281" s="29"/>
      <c r="B281" s="52"/>
      <c r="C281" s="157"/>
      <c r="D281" s="79" t="str">
        <f t="shared" si="92"/>
        <v>O</v>
      </c>
      <c r="E281" s="24"/>
      <c r="F281" s="155"/>
      <c r="G281" s="185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">
      <c r="A282" s="29"/>
      <c r="B282" s="52"/>
      <c r="C282" s="157"/>
      <c r="D282" s="79" t="str">
        <f t="shared" si="92"/>
        <v>O</v>
      </c>
      <c r="E282" s="24"/>
      <c r="F282" s="155"/>
      <c r="G282" s="185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">
      <c r="A283" s="29"/>
      <c r="B283" s="52"/>
      <c r="C283" s="157"/>
      <c r="D283" s="79" t="str">
        <f t="shared" si="92"/>
        <v>O</v>
      </c>
      <c r="E283" s="24"/>
      <c r="F283" s="155"/>
      <c r="G283" s="185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">
      <c r="A284" s="29"/>
      <c r="B284" s="52"/>
      <c r="C284" s="157"/>
      <c r="D284" s="79" t="str">
        <f t="shared" si="92"/>
        <v>O</v>
      </c>
      <c r="E284" s="24"/>
      <c r="F284" s="155"/>
      <c r="G284" s="185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">
      <c r="A285" s="29"/>
      <c r="B285" s="52"/>
      <c r="C285" s="157"/>
      <c r="D285" s="79" t="str">
        <f t="shared" si="92"/>
        <v>O</v>
      </c>
      <c r="E285" s="24"/>
      <c r="F285" s="155"/>
      <c r="G285" s="185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">
      <c r="A286" s="29"/>
      <c r="B286" s="52"/>
      <c r="C286" s="157"/>
      <c r="D286" s="79" t="str">
        <f t="shared" si="92"/>
        <v>O</v>
      </c>
      <c r="E286" s="24"/>
      <c r="F286" s="155"/>
      <c r="G286" s="185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">
      <c r="A287" s="29"/>
      <c r="B287" s="52"/>
      <c r="C287" s="157"/>
      <c r="D287" s="79" t="str">
        <f t="shared" si="92"/>
        <v>O</v>
      </c>
      <c r="E287" s="24"/>
      <c r="F287" s="155"/>
      <c r="G287" s="185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">
      <c r="A288" s="29"/>
      <c r="B288" s="52"/>
      <c r="C288" s="157"/>
      <c r="D288" s="79" t="str">
        <f t="shared" si="92"/>
        <v>O</v>
      </c>
      <c r="E288" s="24"/>
      <c r="F288" s="155"/>
      <c r="G288" s="185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">
      <c r="A289" s="29"/>
      <c r="B289" s="52"/>
      <c r="C289" s="157"/>
      <c r="D289" s="79" t="str">
        <f t="shared" si="92"/>
        <v>O</v>
      </c>
      <c r="E289" s="24"/>
      <c r="F289" s="155"/>
      <c r="G289" s="185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">
      <c r="A290" s="29"/>
      <c r="B290" s="52"/>
      <c r="C290" s="157"/>
      <c r="D290" s="79" t="str">
        <f t="shared" si="92"/>
        <v>O</v>
      </c>
      <c r="E290" s="24"/>
      <c r="F290" s="155"/>
      <c r="G290" s="185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">
      <c r="A291" s="29"/>
      <c r="B291" s="52"/>
      <c r="C291" s="157"/>
      <c r="D291" s="79" t="str">
        <f t="shared" si="92"/>
        <v>O</v>
      </c>
      <c r="E291" s="24"/>
      <c r="F291" s="155"/>
      <c r="G291" s="185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">
      <c r="A292" s="29"/>
      <c r="B292" s="52"/>
      <c r="C292" s="157"/>
      <c r="D292" s="79" t="str">
        <f t="shared" si="92"/>
        <v>O</v>
      </c>
      <c r="E292" s="24"/>
      <c r="F292" s="155"/>
      <c r="G292" s="185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">
      <c r="A293" s="29"/>
      <c r="B293" s="52"/>
      <c r="C293" s="157"/>
      <c r="D293" s="79" t="str">
        <f t="shared" si="92"/>
        <v>O</v>
      </c>
      <c r="E293" s="24"/>
      <c r="F293" s="155"/>
      <c r="G293" s="185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">
      <c r="A294" s="29"/>
      <c r="B294" s="52"/>
      <c r="C294" s="157"/>
      <c r="D294" s="79" t="str">
        <f t="shared" si="92"/>
        <v>O</v>
      </c>
      <c r="E294" s="24"/>
      <c r="F294" s="155"/>
      <c r="G294" s="185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">
      <c r="A295" s="29"/>
      <c r="B295" s="52"/>
      <c r="C295" s="157"/>
      <c r="D295" s="79" t="str">
        <f t="shared" si="92"/>
        <v>O</v>
      </c>
      <c r="E295" s="24"/>
      <c r="F295" s="155"/>
      <c r="G295" s="185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">
      <c r="A296" s="29"/>
      <c r="B296" s="52"/>
      <c r="C296" s="157"/>
      <c r="D296" s="79" t="str">
        <f t="shared" si="92"/>
        <v>O</v>
      </c>
      <c r="E296" s="24"/>
      <c r="F296" s="155"/>
      <c r="G296" s="185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69" t="str">
        <f>U246</f>
        <v xml:space="preserve"> </v>
      </c>
    </row>
    <row r="297" spans="1:24" ht="9.75" customHeight="1" x14ac:dyDescent="0.2">
      <c r="A297" s="30"/>
      <c r="B297" s="53"/>
      <c r="C297" s="158"/>
      <c r="D297" s="80" t="str">
        <f t="shared" si="92"/>
        <v>O</v>
      </c>
      <c r="E297" s="25"/>
      <c r="F297" s="155"/>
      <c r="G297" s="185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69"/>
    </row>
    <row r="298" spans="1:24" ht="9.75" customHeight="1" x14ac:dyDescent="0.2">
      <c r="A298" s="189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69"/>
    </row>
    <row r="299" spans="1:24" ht="9.75" customHeight="1" x14ac:dyDescent="0.2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69"/>
    </row>
    <row r="300" spans="1:24" ht="9.75" customHeight="1" x14ac:dyDescent="0.2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69"/>
    </row>
    <row r="301" spans="1:24" ht="9.75" customHeight="1" x14ac:dyDescent="0.2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">
      <c r="A302" s="127" t="str">
        <f>A252</f>
        <v>Arbeits-, Zeit- und Ausgabenplan (Prozessinnovation)</v>
      </c>
      <c r="B302" s="7"/>
      <c r="C302" s="7"/>
      <c r="D302" s="7"/>
      <c r="E302" s="8"/>
      <c r="F302" s="8"/>
      <c r="G302" s="8"/>
      <c r="H302" s="8"/>
      <c r="I302" s="8"/>
      <c r="J302" s="8"/>
      <c r="K302" s="257" t="str">
        <f>K252</f>
        <v>BN: ______________________</v>
      </c>
      <c r="L302" s="257"/>
      <c r="M302" s="257"/>
      <c r="N302" s="257"/>
      <c r="O302" s="257"/>
      <c r="P302" s="257"/>
      <c r="Q302" s="257"/>
      <c r="R302" s="257"/>
      <c r="S302" s="257"/>
      <c r="T302" s="257"/>
    </row>
    <row r="303" spans="1:24" ht="9.75" customHeight="1" x14ac:dyDescent="0.2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</row>
    <row r="304" spans="1:24" ht="9.75" customHeight="1" x14ac:dyDescent="0.2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">
      <c r="A305" s="255" t="str">
        <f>A255</f>
        <v>Jahr</v>
      </c>
      <c r="B305" s="256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">
      <c r="A306" s="253">
        <f>A256</f>
        <v>0</v>
      </c>
      <c r="B306" s="254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46" t="str">
        <f>IF(AND(D305,D306,D307),"","FEHLER-verursachende Bearbeitung der AZA-Vorlage")</f>
        <v/>
      </c>
      <c r="F307" s="246"/>
      <c r="G307" s="246"/>
      <c r="H307" s="246"/>
      <c r="I307" s="246"/>
      <c r="J307" s="246"/>
      <c r="K307" s="246"/>
      <c r="L307" s="246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">
      <c r="A308" s="12"/>
      <c r="B308" s="12"/>
      <c r="C308" s="12"/>
      <c r="D308" s="12"/>
      <c r="E308" s="246"/>
      <c r="F308" s="246"/>
      <c r="G308" s="246"/>
      <c r="H308" s="246"/>
      <c r="I308" s="246"/>
      <c r="J308" s="246"/>
      <c r="K308" s="246"/>
      <c r="L308" s="246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">
      <c r="A310" s="13"/>
      <c r="B310" s="13"/>
      <c r="C310" s="13"/>
      <c r="D310" s="13"/>
      <c r="E310" s="212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">
      <c r="A311" s="48" t="str">
        <f t="shared" ref="A311:B317" si="97">A261</f>
        <v/>
      </c>
      <c r="B311" s="48" t="str">
        <f t="shared" si="97"/>
        <v/>
      </c>
      <c r="C311" s="247" t="str">
        <f>C261</f>
        <v>FuE-Kategorie</v>
      </c>
      <c r="D311" s="247"/>
      <c r="E311" s="48" t="str">
        <f t="shared" ref="E311:F317" si="98">E261</f>
        <v/>
      </c>
      <c r="F311" s="241" t="str">
        <f t="shared" si="98"/>
        <v>Personal</v>
      </c>
      <c r="G311" s="241"/>
      <c r="H311" s="241"/>
      <c r="I311" s="241"/>
      <c r="J311" s="48" t="str">
        <f>J261</f>
        <v/>
      </c>
      <c r="K311" s="250" t="str">
        <f>K261</f>
        <v xml:space="preserve">Ausgabengruppe </v>
      </c>
      <c r="L311" s="251"/>
      <c r="M311" s="251"/>
      <c r="N311" s="251"/>
      <c r="O311" s="251"/>
      <c r="P311" s="251"/>
      <c r="Q311" s="251"/>
      <c r="R311" s="251"/>
      <c r="S311" s="251"/>
      <c r="T311" s="252"/>
    </row>
    <row r="312" spans="1:20" ht="9.75" customHeight="1" x14ac:dyDescent="0.2">
      <c r="A312" s="26" t="str">
        <f t="shared" si="97"/>
        <v/>
      </c>
      <c r="B312" s="26" t="str">
        <f t="shared" si="97"/>
        <v/>
      </c>
      <c r="C312" s="248"/>
      <c r="D312" s="248"/>
      <c r="E312" s="26" t="str">
        <f t="shared" si="98"/>
        <v/>
      </c>
      <c r="F312" s="242" t="str">
        <f t="shared" si="98"/>
        <v/>
      </c>
      <c r="G312" s="243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/>
      </c>
    </row>
    <row r="313" spans="1:20" ht="9.75" customHeight="1" x14ac:dyDescent="0.2">
      <c r="A313" s="26" t="str">
        <f t="shared" si="97"/>
        <v/>
      </c>
      <c r="B313" s="26" t="str">
        <f t="shared" si="97"/>
        <v/>
      </c>
      <c r="C313" s="248"/>
      <c r="D313" s="248"/>
      <c r="E313" s="26" t="str">
        <f t="shared" si="98"/>
        <v>Jahresprogramm in</v>
      </c>
      <c r="F313" s="244" t="str">
        <f t="shared" si="98"/>
        <v>Zahl und</v>
      </c>
      <c r="G313" s="245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>vorhabensspezifische</v>
      </c>
      <c r="K313" s="26" t="str">
        <f t="shared" si="101"/>
        <v>vorhabens-</v>
      </c>
      <c r="L313" s="173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>Auftrags-</v>
      </c>
      <c r="T313" s="26" t="str">
        <f t="shared" si="101"/>
        <v>Sonstige</v>
      </c>
    </row>
    <row r="314" spans="1:20" ht="9.75" customHeight="1" x14ac:dyDescent="0.2">
      <c r="A314" s="26" t="str">
        <f t="shared" si="97"/>
        <v>Lfd.</v>
      </c>
      <c r="B314" s="26" t="str">
        <f t="shared" si="97"/>
        <v>Arbeiten</v>
      </c>
      <c r="C314" s="248"/>
      <c r="D314" s="248"/>
      <c r="E314" s="26" t="str">
        <f t="shared" si="98"/>
        <v>Projektabschnitten</v>
      </c>
      <c r="F314" s="244" t="str">
        <f t="shared" si="98"/>
        <v>Qualifika-</v>
      </c>
      <c r="G314" s="245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>Instrumente,</v>
      </c>
      <c r="K314" s="26" t="str">
        <f t="shared" si="103"/>
        <v>spezifische</v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>forschung u.</v>
      </c>
      <c r="T314" s="26" t="str">
        <f t="shared" si="103"/>
        <v>Ausgaben</v>
      </c>
    </row>
    <row r="315" spans="1:20" ht="9.75" customHeight="1" x14ac:dyDescent="0.2">
      <c r="A315" s="26" t="str">
        <f t="shared" si="97"/>
        <v>Nr.</v>
      </c>
      <c r="B315" s="26" t="str">
        <f t="shared" si="97"/>
        <v>von/bis</v>
      </c>
      <c r="C315" s="248"/>
      <c r="D315" s="248"/>
      <c r="E315" s="26" t="str">
        <f t="shared" si="98"/>
        <v>im Kalenderjahr</v>
      </c>
      <c r="F315" s="244" t="str">
        <f t="shared" si="98"/>
        <v>tion</v>
      </c>
      <c r="G315" s="245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>Ausrüstungen, Sonstige</v>
      </c>
      <c r="K315" s="26" t="str">
        <f t="shared" si="104"/>
        <v>Instrumente,</v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>technisches</v>
      </c>
      <c r="T315" s="26" t="str">
        <f t="shared" si="104"/>
        <v>für</v>
      </c>
    </row>
    <row r="316" spans="1:20" ht="9.75" customHeight="1" x14ac:dyDescent="0.2">
      <c r="A316" s="26" t="str">
        <f t="shared" si="97"/>
        <v/>
      </c>
      <c r="B316" s="26" t="str">
        <f t="shared" si="97"/>
        <v/>
      </c>
      <c r="C316" s="248"/>
      <c r="D316" s="248"/>
      <c r="E316" s="26" t="str">
        <f t="shared" si="98"/>
        <v/>
      </c>
      <c r="F316" s="244" t="str">
        <f t="shared" si="98"/>
        <v/>
      </c>
      <c r="G316" s="245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>Ausgaben</v>
      </c>
      <c r="K316" s="26" t="str">
        <f t="shared" si="105"/>
        <v>Ausrüstungen</v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>Wissen</v>
      </c>
      <c r="T316" s="26" t="str">
        <f t="shared" si="106"/>
        <v>Material</v>
      </c>
    </row>
    <row r="317" spans="1:20" ht="9.75" customHeight="1" x14ac:dyDescent="0.2">
      <c r="A317" s="26" t="str">
        <f t="shared" si="97"/>
        <v/>
      </c>
      <c r="B317" s="26" t="str">
        <f t="shared" si="97"/>
        <v/>
      </c>
      <c r="C317" s="248"/>
      <c r="D317" s="248"/>
      <c r="E317" s="26" t="str">
        <f t="shared" si="98"/>
        <v/>
      </c>
      <c r="F317" s="174" t="str">
        <f>IF(AND(COUNTA(H320:H347),COUNTA(I320:I347)),IF(L348=0,"Hier die Anzahl eintagen!",""),"")</f>
        <v/>
      </c>
      <c r="G317" s="175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>(lt. Spalte 7)</v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>(lt. Spalte 3)</v>
      </c>
      <c r="T317" s="26" t="str">
        <f t="shared" si="106"/>
        <v>(lt. Spalte 7)</v>
      </c>
    </row>
    <row r="318" spans="1:20" ht="9.75" customHeight="1" x14ac:dyDescent="0.2">
      <c r="A318" s="27" t="str">
        <f>A268</f>
        <v/>
      </c>
      <c r="B318" s="27" t="str">
        <f>B268</f>
        <v/>
      </c>
      <c r="C318" s="249"/>
      <c r="D318" s="249"/>
      <c r="E318" s="27" t="str">
        <f>E268</f>
        <v/>
      </c>
      <c r="F318" s="177"/>
      <c r="G318" s="178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">
      <c r="A319" s="18">
        <f>A269</f>
        <v>1</v>
      </c>
      <c r="B319" s="18">
        <f>B269</f>
        <v>2</v>
      </c>
      <c r="C319" s="237" t="str">
        <f>C269</f>
        <v/>
      </c>
      <c r="D319" s="237"/>
      <c r="E319" s="18">
        <f t="shared" ref="E319:T319" si="107">E269</f>
        <v>3</v>
      </c>
      <c r="F319" s="238">
        <f t="shared" si="107"/>
        <v>4</v>
      </c>
      <c r="G319" s="239"/>
      <c r="H319" s="18">
        <f t="shared" si="99"/>
        <v>5</v>
      </c>
      <c r="I319" s="18">
        <f t="shared" si="99"/>
        <v>6</v>
      </c>
      <c r="J319" s="18">
        <f t="shared" si="107"/>
        <v>7</v>
      </c>
      <c r="K319" s="18">
        <f t="shared" si="107"/>
        <v>8</v>
      </c>
      <c r="L319" s="18">
        <f t="shared" si="107"/>
        <v>9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>
        <f t="shared" si="107"/>
        <v>10</v>
      </c>
      <c r="T319" s="18">
        <f t="shared" si="107"/>
        <v>11</v>
      </c>
    </row>
    <row r="320" spans="1:20" s="22" customFormat="1" ht="9.75" customHeight="1" x14ac:dyDescent="0.2">
      <c r="A320" s="28"/>
      <c r="B320" s="51"/>
      <c r="C320" s="156"/>
      <c r="D320" s="78" t="str">
        <f>IF($Y$3="ja",UPPER(C320),"O")</f>
        <v>O</v>
      </c>
      <c r="E320" s="23"/>
      <c r="F320" s="155"/>
      <c r="G320" s="185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5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">
      <c r="A322" s="29"/>
      <c r="B322" s="52"/>
      <c r="C322" s="157"/>
      <c r="D322" s="79" t="str">
        <f t="shared" si="108"/>
        <v>O</v>
      </c>
      <c r="E322" s="24"/>
      <c r="F322" s="155"/>
      <c r="G322" s="185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">
      <c r="A323" s="29"/>
      <c r="B323" s="52"/>
      <c r="C323" s="157"/>
      <c r="D323" s="79" t="str">
        <f t="shared" si="108"/>
        <v>O</v>
      </c>
      <c r="E323" s="24"/>
      <c r="F323" s="155"/>
      <c r="G323" s="185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">
      <c r="A324" s="29"/>
      <c r="B324" s="52"/>
      <c r="C324" s="157"/>
      <c r="D324" s="79" t="str">
        <f t="shared" si="108"/>
        <v>O</v>
      </c>
      <c r="E324" s="24"/>
      <c r="F324" s="155"/>
      <c r="G324" s="185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">
      <c r="A325" s="29"/>
      <c r="B325" s="52"/>
      <c r="C325" s="157"/>
      <c r="D325" s="79" t="str">
        <f t="shared" si="108"/>
        <v>O</v>
      </c>
      <c r="E325" s="24"/>
      <c r="F325" s="155"/>
      <c r="G325" s="185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">
      <c r="A326" s="29"/>
      <c r="B326" s="52"/>
      <c r="C326" s="157"/>
      <c r="D326" s="79" t="str">
        <f t="shared" si="108"/>
        <v>O</v>
      </c>
      <c r="E326" s="24"/>
      <c r="F326" s="155"/>
      <c r="G326" s="185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">
      <c r="A327" s="29"/>
      <c r="B327" s="52"/>
      <c r="C327" s="157"/>
      <c r="D327" s="79" t="str">
        <f t="shared" si="108"/>
        <v>O</v>
      </c>
      <c r="E327" s="24"/>
      <c r="F327" s="155"/>
      <c r="G327" s="185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">
      <c r="A328" s="29"/>
      <c r="B328" s="52"/>
      <c r="C328" s="157"/>
      <c r="D328" s="79" t="str">
        <f t="shared" si="108"/>
        <v>O</v>
      </c>
      <c r="E328" s="24"/>
      <c r="F328" s="155"/>
      <c r="G328" s="185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">
      <c r="A329" s="29"/>
      <c r="B329" s="52"/>
      <c r="C329" s="157"/>
      <c r="D329" s="79" t="str">
        <f t="shared" si="108"/>
        <v>O</v>
      </c>
      <c r="E329" s="24"/>
      <c r="F329" s="155"/>
      <c r="G329" s="185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">
      <c r="A330" s="29"/>
      <c r="B330" s="52"/>
      <c r="C330" s="157"/>
      <c r="D330" s="79" t="str">
        <f t="shared" si="108"/>
        <v>O</v>
      </c>
      <c r="E330" s="24"/>
      <c r="F330" s="155"/>
      <c r="G330" s="185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">
      <c r="A331" s="29"/>
      <c r="B331" s="52"/>
      <c r="C331" s="157"/>
      <c r="D331" s="79" t="str">
        <f t="shared" si="108"/>
        <v>O</v>
      </c>
      <c r="E331" s="24"/>
      <c r="F331" s="155"/>
      <c r="G331" s="185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">
      <c r="A332" s="29"/>
      <c r="B332" s="52"/>
      <c r="C332" s="157"/>
      <c r="D332" s="79" t="str">
        <f t="shared" si="108"/>
        <v>O</v>
      </c>
      <c r="E332" s="24"/>
      <c r="F332" s="155"/>
      <c r="G332" s="185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">
      <c r="A333" s="29"/>
      <c r="B333" s="52"/>
      <c r="C333" s="157"/>
      <c r="D333" s="79" t="str">
        <f t="shared" si="108"/>
        <v>O</v>
      </c>
      <c r="E333" s="24"/>
      <c r="F333" s="155"/>
      <c r="G333" s="185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">
      <c r="A334" s="29"/>
      <c r="B334" s="52"/>
      <c r="C334" s="157"/>
      <c r="D334" s="79" t="str">
        <f t="shared" si="108"/>
        <v>O</v>
      </c>
      <c r="E334" s="24"/>
      <c r="F334" s="155"/>
      <c r="G334" s="185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">
      <c r="A335" s="29"/>
      <c r="B335" s="52"/>
      <c r="C335" s="157"/>
      <c r="D335" s="79" t="str">
        <f t="shared" si="108"/>
        <v>O</v>
      </c>
      <c r="E335" s="24"/>
      <c r="F335" s="155"/>
      <c r="G335" s="185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">
      <c r="A336" s="29"/>
      <c r="B336" s="52"/>
      <c r="C336" s="157"/>
      <c r="D336" s="79" t="str">
        <f t="shared" si="108"/>
        <v>O</v>
      </c>
      <c r="E336" s="24"/>
      <c r="F336" s="155"/>
      <c r="G336" s="185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">
      <c r="A337" s="29"/>
      <c r="B337" s="52"/>
      <c r="C337" s="157"/>
      <c r="D337" s="79" t="str">
        <f t="shared" si="108"/>
        <v>O</v>
      </c>
      <c r="E337" s="24"/>
      <c r="F337" s="155"/>
      <c r="G337" s="185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">
      <c r="A338" s="29"/>
      <c r="B338" s="52"/>
      <c r="C338" s="157"/>
      <c r="D338" s="79" t="str">
        <f t="shared" si="108"/>
        <v>O</v>
      </c>
      <c r="E338" s="24"/>
      <c r="F338" s="155"/>
      <c r="G338" s="185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">
      <c r="A339" s="29"/>
      <c r="B339" s="52"/>
      <c r="C339" s="157"/>
      <c r="D339" s="79" t="str">
        <f t="shared" si="108"/>
        <v>O</v>
      </c>
      <c r="E339" s="24"/>
      <c r="F339" s="155"/>
      <c r="G339" s="185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">
      <c r="A340" s="29"/>
      <c r="B340" s="52"/>
      <c r="C340" s="157"/>
      <c r="D340" s="79" t="str">
        <f t="shared" si="108"/>
        <v>O</v>
      </c>
      <c r="E340" s="24"/>
      <c r="F340" s="155"/>
      <c r="G340" s="185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">
      <c r="A341" s="29"/>
      <c r="B341" s="52"/>
      <c r="C341" s="157"/>
      <c r="D341" s="79" t="str">
        <f t="shared" si="108"/>
        <v>O</v>
      </c>
      <c r="E341" s="24"/>
      <c r="F341" s="155"/>
      <c r="G341" s="185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">
      <c r="A342" s="29"/>
      <c r="B342" s="52"/>
      <c r="C342" s="157"/>
      <c r="D342" s="79" t="str">
        <f t="shared" si="108"/>
        <v>O</v>
      </c>
      <c r="E342" s="24"/>
      <c r="F342" s="155"/>
      <c r="G342" s="185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">
      <c r="A343" s="29"/>
      <c r="B343" s="52"/>
      <c r="C343" s="157"/>
      <c r="D343" s="79" t="str">
        <f t="shared" si="108"/>
        <v>O</v>
      </c>
      <c r="E343" s="24"/>
      <c r="F343" s="155"/>
      <c r="G343" s="185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">
      <c r="A344" s="29"/>
      <c r="B344" s="52"/>
      <c r="C344" s="157"/>
      <c r="D344" s="79" t="str">
        <f t="shared" si="108"/>
        <v>O</v>
      </c>
      <c r="E344" s="24"/>
      <c r="F344" s="155"/>
      <c r="G344" s="185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">
      <c r="A345" s="29"/>
      <c r="B345" s="52"/>
      <c r="C345" s="157"/>
      <c r="D345" s="79" t="str">
        <f t="shared" si="108"/>
        <v>O</v>
      </c>
      <c r="E345" s="24"/>
      <c r="F345" s="155"/>
      <c r="G345" s="185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">
      <c r="A346" s="29"/>
      <c r="B346" s="52"/>
      <c r="C346" s="157"/>
      <c r="D346" s="79" t="str">
        <f t="shared" si="108"/>
        <v>O</v>
      </c>
      <c r="E346" s="24"/>
      <c r="F346" s="155"/>
      <c r="G346" s="185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69" t="str">
        <f>U296</f>
        <v xml:space="preserve"> </v>
      </c>
    </row>
    <row r="347" spans="1:24" ht="9.75" customHeight="1" x14ac:dyDescent="0.2">
      <c r="A347" s="30"/>
      <c r="B347" s="53"/>
      <c r="C347" s="158"/>
      <c r="D347" s="80" t="str">
        <f t="shared" si="108"/>
        <v>O</v>
      </c>
      <c r="E347" s="25"/>
      <c r="F347" s="155"/>
      <c r="G347" s="185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69"/>
    </row>
    <row r="348" spans="1:24" ht="9.75" customHeight="1" x14ac:dyDescent="0.2">
      <c r="A348" s="189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69"/>
    </row>
    <row r="349" spans="1:24" ht="9.75" customHeight="1" x14ac:dyDescent="0.2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69"/>
    </row>
    <row r="350" spans="1:24" ht="9.75" customHeight="1" x14ac:dyDescent="0.2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69"/>
    </row>
    <row r="351" spans="1:24" ht="9.75" customHeight="1" x14ac:dyDescent="0.2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">
      <c r="A352" s="127" t="str">
        <f>A302</f>
        <v>Arbeits-, Zeit- und Ausgabenplan (Prozessinnovation)</v>
      </c>
      <c r="B352" s="7"/>
      <c r="C352" s="7"/>
      <c r="D352" s="7"/>
      <c r="E352" s="8"/>
      <c r="F352" s="8"/>
      <c r="G352" s="8"/>
      <c r="H352" s="8"/>
      <c r="I352" s="8"/>
      <c r="J352" s="8"/>
      <c r="K352" s="257" t="str">
        <f>K302</f>
        <v>BN: ______________________</v>
      </c>
      <c r="L352" s="257"/>
      <c r="M352" s="257"/>
      <c r="N352" s="257"/>
      <c r="O352" s="257"/>
      <c r="P352" s="257"/>
      <c r="Q352" s="257"/>
      <c r="R352" s="257"/>
      <c r="S352" s="257"/>
      <c r="T352" s="257"/>
    </row>
    <row r="353" spans="1:20" ht="9.75" customHeight="1" x14ac:dyDescent="0.2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</row>
    <row r="354" spans="1:20" ht="9.75" customHeight="1" x14ac:dyDescent="0.2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">
      <c r="A355" s="255" t="str">
        <f>A305</f>
        <v>Jahr</v>
      </c>
      <c r="B355" s="256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">
      <c r="A356" s="253">
        <f>A306</f>
        <v>0</v>
      </c>
      <c r="B356" s="254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46" t="str">
        <f>IF(AND(D355,D356,D357),"","FEHLER-verursachende Bearbeitung der AZA-Vorlage")</f>
        <v/>
      </c>
      <c r="F357" s="246"/>
      <c r="G357" s="246"/>
      <c r="H357" s="246"/>
      <c r="I357" s="246"/>
      <c r="J357" s="246"/>
      <c r="K357" s="246"/>
      <c r="L357" s="246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">
      <c r="A358" s="12"/>
      <c r="B358" s="12"/>
      <c r="C358" s="12"/>
      <c r="D358" s="12"/>
      <c r="E358" s="246"/>
      <c r="F358" s="246"/>
      <c r="G358" s="246"/>
      <c r="H358" s="246"/>
      <c r="I358" s="246"/>
      <c r="J358" s="246"/>
      <c r="K358" s="246"/>
      <c r="L358" s="246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">
      <c r="A360" s="13"/>
      <c r="B360" s="13"/>
      <c r="C360" s="13"/>
      <c r="D360" s="13"/>
      <c r="E360" s="212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">
      <c r="A361" s="48" t="str">
        <f t="shared" ref="A361:B367" si="113">A311</f>
        <v/>
      </c>
      <c r="B361" s="48" t="str">
        <f t="shared" si="113"/>
        <v/>
      </c>
      <c r="C361" s="247" t="str">
        <f>C311</f>
        <v>FuE-Kategorie</v>
      </c>
      <c r="D361" s="247"/>
      <c r="E361" s="48" t="str">
        <f t="shared" ref="E361:F367" si="114">E311</f>
        <v/>
      </c>
      <c r="F361" s="241" t="str">
        <f t="shared" si="114"/>
        <v>Personal</v>
      </c>
      <c r="G361" s="241"/>
      <c r="H361" s="241"/>
      <c r="I361" s="241"/>
      <c r="J361" s="48" t="str">
        <f>J311</f>
        <v/>
      </c>
      <c r="K361" s="250" t="str">
        <f>K311</f>
        <v xml:space="preserve">Ausgabengruppe </v>
      </c>
      <c r="L361" s="251"/>
      <c r="M361" s="251"/>
      <c r="N361" s="251"/>
      <c r="O361" s="251"/>
      <c r="P361" s="251"/>
      <c r="Q361" s="251"/>
      <c r="R361" s="251"/>
      <c r="S361" s="251"/>
      <c r="T361" s="252"/>
    </row>
    <row r="362" spans="1:20" ht="9.75" customHeight="1" x14ac:dyDescent="0.2">
      <c r="A362" s="26" t="str">
        <f t="shared" si="113"/>
        <v/>
      </c>
      <c r="B362" s="26" t="str">
        <f t="shared" si="113"/>
        <v/>
      </c>
      <c r="C362" s="248"/>
      <c r="D362" s="248"/>
      <c r="E362" s="26" t="str">
        <f t="shared" si="114"/>
        <v/>
      </c>
      <c r="F362" s="242" t="str">
        <f t="shared" si="114"/>
        <v/>
      </c>
      <c r="G362" s="243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/>
      </c>
    </row>
    <row r="363" spans="1:20" ht="9.75" customHeight="1" x14ac:dyDescent="0.2">
      <c r="A363" s="26" t="str">
        <f t="shared" si="113"/>
        <v/>
      </c>
      <c r="B363" s="26" t="str">
        <f t="shared" si="113"/>
        <v/>
      </c>
      <c r="C363" s="248"/>
      <c r="D363" s="248"/>
      <c r="E363" s="26" t="str">
        <f t="shared" si="114"/>
        <v>Jahresprogramm in</v>
      </c>
      <c r="F363" s="244" t="str">
        <f t="shared" si="114"/>
        <v>Zahl und</v>
      </c>
      <c r="G363" s="245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>vorhabensspezifische</v>
      </c>
      <c r="K363" s="26" t="str">
        <f t="shared" si="117"/>
        <v>vorhabens-</v>
      </c>
      <c r="L363" s="173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>Auftrags-</v>
      </c>
      <c r="T363" s="26" t="str">
        <f t="shared" si="117"/>
        <v>Sonstige</v>
      </c>
    </row>
    <row r="364" spans="1:20" ht="9.75" customHeight="1" x14ac:dyDescent="0.2">
      <c r="A364" s="26" t="str">
        <f t="shared" si="113"/>
        <v>Lfd.</v>
      </c>
      <c r="B364" s="26" t="str">
        <f t="shared" si="113"/>
        <v>Arbeiten</v>
      </c>
      <c r="C364" s="248"/>
      <c r="D364" s="248"/>
      <c r="E364" s="26" t="str">
        <f t="shared" si="114"/>
        <v>Projektabschnitten</v>
      </c>
      <c r="F364" s="244" t="str">
        <f t="shared" si="114"/>
        <v>Qualifika-</v>
      </c>
      <c r="G364" s="245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>Instrumente,</v>
      </c>
      <c r="K364" s="26" t="str">
        <f t="shared" si="119"/>
        <v>spezifische</v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>forschung u.</v>
      </c>
      <c r="T364" s="26" t="str">
        <f t="shared" si="119"/>
        <v>Ausgaben</v>
      </c>
    </row>
    <row r="365" spans="1:20" ht="9.75" customHeight="1" x14ac:dyDescent="0.2">
      <c r="A365" s="26" t="str">
        <f t="shared" si="113"/>
        <v>Nr.</v>
      </c>
      <c r="B365" s="26" t="str">
        <f t="shared" si="113"/>
        <v>von/bis</v>
      </c>
      <c r="C365" s="248"/>
      <c r="D365" s="248"/>
      <c r="E365" s="26" t="str">
        <f t="shared" si="114"/>
        <v>im Kalenderjahr</v>
      </c>
      <c r="F365" s="244" t="str">
        <f t="shared" si="114"/>
        <v>tion</v>
      </c>
      <c r="G365" s="245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>Ausrüstungen, Sonstige</v>
      </c>
      <c r="K365" s="26" t="str">
        <f t="shared" si="120"/>
        <v>Instrumente,</v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>technisches</v>
      </c>
      <c r="T365" s="26" t="str">
        <f t="shared" si="120"/>
        <v>für</v>
      </c>
    </row>
    <row r="366" spans="1:20" ht="9.75" customHeight="1" x14ac:dyDescent="0.2">
      <c r="A366" s="26" t="str">
        <f t="shared" si="113"/>
        <v/>
      </c>
      <c r="B366" s="26" t="str">
        <f t="shared" si="113"/>
        <v/>
      </c>
      <c r="C366" s="248"/>
      <c r="D366" s="248"/>
      <c r="E366" s="26" t="str">
        <f t="shared" si="114"/>
        <v/>
      </c>
      <c r="F366" s="244" t="str">
        <f t="shared" si="114"/>
        <v/>
      </c>
      <c r="G366" s="245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>Ausgaben</v>
      </c>
      <c r="K366" s="26" t="str">
        <f t="shared" si="121"/>
        <v>Ausrüstungen</v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>Wissen</v>
      </c>
      <c r="T366" s="26" t="str">
        <f t="shared" si="122"/>
        <v>Material</v>
      </c>
    </row>
    <row r="367" spans="1:20" ht="9.75" customHeight="1" x14ac:dyDescent="0.2">
      <c r="A367" s="26" t="str">
        <f t="shared" si="113"/>
        <v/>
      </c>
      <c r="B367" s="26" t="str">
        <f t="shared" si="113"/>
        <v/>
      </c>
      <c r="C367" s="248"/>
      <c r="D367" s="248"/>
      <c r="E367" s="26" t="str">
        <f t="shared" si="114"/>
        <v/>
      </c>
      <c r="F367" s="174" t="str">
        <f>IF(AND(COUNTA(H370:H397),COUNTA(I370:I397)),IF(L398=0,"Hier die Anzahl eintagen!",""),"")</f>
        <v/>
      </c>
      <c r="G367" s="175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>(lt. Spalte 7)</v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>(lt. Spalte 3)</v>
      </c>
      <c r="T367" s="26" t="str">
        <f t="shared" si="122"/>
        <v>(lt. Spalte 7)</v>
      </c>
    </row>
    <row r="368" spans="1:20" ht="9.75" customHeight="1" x14ac:dyDescent="0.2">
      <c r="A368" s="27" t="str">
        <f>A318</f>
        <v/>
      </c>
      <c r="B368" s="27" t="str">
        <f>B318</f>
        <v/>
      </c>
      <c r="C368" s="249"/>
      <c r="D368" s="249"/>
      <c r="E368" s="27" t="str">
        <f>E318</f>
        <v/>
      </c>
      <c r="F368" s="177"/>
      <c r="G368" s="178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">
      <c r="A369" s="18">
        <f>A319</f>
        <v>1</v>
      </c>
      <c r="B369" s="18">
        <f>B319</f>
        <v>2</v>
      </c>
      <c r="C369" s="237" t="str">
        <f>C319</f>
        <v/>
      </c>
      <c r="D369" s="237"/>
      <c r="E369" s="18">
        <f t="shared" ref="E369:T369" si="123">E319</f>
        <v>3</v>
      </c>
      <c r="F369" s="238">
        <f t="shared" si="123"/>
        <v>4</v>
      </c>
      <c r="G369" s="239"/>
      <c r="H369" s="18">
        <f t="shared" si="115"/>
        <v>5</v>
      </c>
      <c r="I369" s="18">
        <f t="shared" si="115"/>
        <v>6</v>
      </c>
      <c r="J369" s="18">
        <f t="shared" si="123"/>
        <v>7</v>
      </c>
      <c r="K369" s="18">
        <f t="shared" si="123"/>
        <v>8</v>
      </c>
      <c r="L369" s="18">
        <f t="shared" si="123"/>
        <v>9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>
        <f t="shared" si="123"/>
        <v>10</v>
      </c>
      <c r="T369" s="18">
        <f t="shared" si="123"/>
        <v>11</v>
      </c>
    </row>
    <row r="370" spans="1:20" ht="9.75" customHeight="1" x14ac:dyDescent="0.2">
      <c r="A370" s="28"/>
      <c r="B370" s="51"/>
      <c r="C370" s="156"/>
      <c r="D370" s="78" t="str">
        <f>IF($Y$3="ja",UPPER(C370),"O")</f>
        <v>O</v>
      </c>
      <c r="E370" s="23"/>
      <c r="F370" s="155"/>
      <c r="G370" s="185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5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">
      <c r="A372" s="29"/>
      <c r="B372" s="52"/>
      <c r="C372" s="157"/>
      <c r="D372" s="79" t="str">
        <f t="shared" si="124"/>
        <v>O</v>
      </c>
      <c r="E372" s="24"/>
      <c r="F372" s="155"/>
      <c r="G372" s="185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">
      <c r="A373" s="29"/>
      <c r="B373" s="52"/>
      <c r="C373" s="157"/>
      <c r="D373" s="79" t="str">
        <f t="shared" si="124"/>
        <v>O</v>
      </c>
      <c r="E373" s="24"/>
      <c r="F373" s="155"/>
      <c r="G373" s="185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">
      <c r="A374" s="29"/>
      <c r="B374" s="52"/>
      <c r="C374" s="157"/>
      <c r="D374" s="79" t="str">
        <f t="shared" si="124"/>
        <v>O</v>
      </c>
      <c r="E374" s="24"/>
      <c r="F374" s="155"/>
      <c r="G374" s="185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">
      <c r="A375" s="29"/>
      <c r="B375" s="52"/>
      <c r="C375" s="157"/>
      <c r="D375" s="79" t="str">
        <f t="shared" si="124"/>
        <v>O</v>
      </c>
      <c r="E375" s="24"/>
      <c r="F375" s="155"/>
      <c r="G375" s="185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">
      <c r="A376" s="29"/>
      <c r="B376" s="52"/>
      <c r="C376" s="157"/>
      <c r="D376" s="79" t="str">
        <f t="shared" si="124"/>
        <v>O</v>
      </c>
      <c r="E376" s="24"/>
      <c r="F376" s="155"/>
      <c r="G376" s="185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">
      <c r="A377" s="29"/>
      <c r="B377" s="52"/>
      <c r="C377" s="157"/>
      <c r="D377" s="79" t="str">
        <f t="shared" si="124"/>
        <v>O</v>
      </c>
      <c r="E377" s="24"/>
      <c r="F377" s="155"/>
      <c r="G377" s="185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">
      <c r="A378" s="29"/>
      <c r="B378" s="52"/>
      <c r="C378" s="157"/>
      <c r="D378" s="79" t="str">
        <f t="shared" si="124"/>
        <v>O</v>
      </c>
      <c r="E378" s="24"/>
      <c r="F378" s="155"/>
      <c r="G378" s="185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">
      <c r="A379" s="29"/>
      <c r="B379" s="52"/>
      <c r="C379" s="157"/>
      <c r="D379" s="79" t="str">
        <f t="shared" si="124"/>
        <v>O</v>
      </c>
      <c r="E379" s="24"/>
      <c r="F379" s="155"/>
      <c r="G379" s="185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">
      <c r="A380" s="29"/>
      <c r="B380" s="52"/>
      <c r="C380" s="157"/>
      <c r="D380" s="79" t="str">
        <f t="shared" si="124"/>
        <v>O</v>
      </c>
      <c r="E380" s="24"/>
      <c r="F380" s="155"/>
      <c r="G380" s="185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">
      <c r="A381" s="29"/>
      <c r="B381" s="52"/>
      <c r="C381" s="157"/>
      <c r="D381" s="79" t="str">
        <f t="shared" si="124"/>
        <v>O</v>
      </c>
      <c r="E381" s="24"/>
      <c r="F381" s="155"/>
      <c r="G381" s="185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">
      <c r="A382" s="29"/>
      <c r="B382" s="52"/>
      <c r="C382" s="157"/>
      <c r="D382" s="79" t="str">
        <f t="shared" si="124"/>
        <v>O</v>
      </c>
      <c r="E382" s="24"/>
      <c r="F382" s="155"/>
      <c r="G382" s="185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">
      <c r="A383" s="29"/>
      <c r="B383" s="52"/>
      <c r="C383" s="157"/>
      <c r="D383" s="79" t="str">
        <f t="shared" si="124"/>
        <v>O</v>
      </c>
      <c r="E383" s="24"/>
      <c r="F383" s="155"/>
      <c r="G383" s="185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">
      <c r="A384" s="29"/>
      <c r="B384" s="52"/>
      <c r="C384" s="157"/>
      <c r="D384" s="79" t="str">
        <f t="shared" si="124"/>
        <v>O</v>
      </c>
      <c r="E384" s="24"/>
      <c r="F384" s="155"/>
      <c r="G384" s="185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">
      <c r="A385" s="29"/>
      <c r="B385" s="52"/>
      <c r="C385" s="157"/>
      <c r="D385" s="79" t="str">
        <f t="shared" si="124"/>
        <v>O</v>
      </c>
      <c r="E385" s="24"/>
      <c r="F385" s="155"/>
      <c r="G385" s="185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">
      <c r="A386" s="29"/>
      <c r="B386" s="52"/>
      <c r="C386" s="157"/>
      <c r="D386" s="79" t="str">
        <f t="shared" si="124"/>
        <v>O</v>
      </c>
      <c r="E386" s="24"/>
      <c r="F386" s="155"/>
      <c r="G386" s="185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">
      <c r="A387" s="29"/>
      <c r="B387" s="52"/>
      <c r="C387" s="157"/>
      <c r="D387" s="79" t="str">
        <f t="shared" si="124"/>
        <v>O</v>
      </c>
      <c r="E387" s="24"/>
      <c r="F387" s="155"/>
      <c r="G387" s="185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">
      <c r="A388" s="29"/>
      <c r="B388" s="52"/>
      <c r="C388" s="157"/>
      <c r="D388" s="79" t="str">
        <f t="shared" si="124"/>
        <v>O</v>
      </c>
      <c r="E388" s="24"/>
      <c r="F388" s="155"/>
      <c r="G388" s="185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">
      <c r="A389" s="29"/>
      <c r="B389" s="52"/>
      <c r="C389" s="157"/>
      <c r="D389" s="79" t="str">
        <f t="shared" si="124"/>
        <v>O</v>
      </c>
      <c r="E389" s="24"/>
      <c r="F389" s="155"/>
      <c r="G389" s="185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">
      <c r="A390" s="29"/>
      <c r="B390" s="52"/>
      <c r="C390" s="157"/>
      <c r="D390" s="79" t="str">
        <f t="shared" si="124"/>
        <v>O</v>
      </c>
      <c r="E390" s="24"/>
      <c r="F390" s="155"/>
      <c r="G390" s="185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">
      <c r="A391" s="29"/>
      <c r="B391" s="52"/>
      <c r="C391" s="157"/>
      <c r="D391" s="79" t="str">
        <f t="shared" si="124"/>
        <v>O</v>
      </c>
      <c r="E391" s="24"/>
      <c r="F391" s="155"/>
      <c r="G391" s="185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">
      <c r="A392" s="29"/>
      <c r="B392" s="52"/>
      <c r="C392" s="157"/>
      <c r="D392" s="79" t="str">
        <f t="shared" si="124"/>
        <v>O</v>
      </c>
      <c r="E392" s="24"/>
      <c r="F392" s="155"/>
      <c r="G392" s="185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">
      <c r="A393" s="29"/>
      <c r="B393" s="52"/>
      <c r="C393" s="157"/>
      <c r="D393" s="79" t="str">
        <f t="shared" si="124"/>
        <v>O</v>
      </c>
      <c r="E393" s="24"/>
      <c r="F393" s="155"/>
      <c r="G393" s="185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">
      <c r="A394" s="29"/>
      <c r="B394" s="52"/>
      <c r="C394" s="157"/>
      <c r="D394" s="79" t="str">
        <f t="shared" si="124"/>
        <v>O</v>
      </c>
      <c r="E394" s="24"/>
      <c r="F394" s="155"/>
      <c r="G394" s="185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">
      <c r="A395" s="29"/>
      <c r="B395" s="52"/>
      <c r="C395" s="157"/>
      <c r="D395" s="79" t="str">
        <f t="shared" si="124"/>
        <v>O</v>
      </c>
      <c r="E395" s="24"/>
      <c r="F395" s="155"/>
      <c r="G395" s="185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">
      <c r="A396" s="29"/>
      <c r="B396" s="52"/>
      <c r="C396" s="157"/>
      <c r="D396" s="79" t="str">
        <f t="shared" si="124"/>
        <v>O</v>
      </c>
      <c r="E396" s="24"/>
      <c r="F396" s="155"/>
      <c r="G396" s="185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69" t="str">
        <f>U346</f>
        <v xml:space="preserve"> </v>
      </c>
    </row>
    <row r="397" spans="1:21" ht="9.75" customHeight="1" x14ac:dyDescent="0.2">
      <c r="A397" s="30"/>
      <c r="B397" s="53"/>
      <c r="C397" s="158"/>
      <c r="D397" s="80" t="str">
        <f t="shared" si="124"/>
        <v>O</v>
      </c>
      <c r="E397" s="25"/>
      <c r="F397" s="155"/>
      <c r="G397" s="185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69"/>
    </row>
    <row r="398" spans="1:21" ht="9.75" customHeight="1" x14ac:dyDescent="0.2">
      <c r="A398" s="189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69"/>
    </row>
    <row r="399" spans="1:21" ht="9.75" customHeight="1" x14ac:dyDescent="0.2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69"/>
    </row>
    <row r="400" spans="1:21" ht="9.75" customHeight="1" x14ac:dyDescent="0.2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69"/>
    </row>
    <row r="401" spans="1:24" ht="9.75" customHeight="1" x14ac:dyDescent="0.2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">
      <c r="A402" s="127" t="str">
        <f>A352</f>
        <v>Arbeits-, Zeit- und Ausgabenplan (Prozessinnovation)</v>
      </c>
      <c r="B402" s="7"/>
      <c r="C402" s="7"/>
      <c r="D402" s="7"/>
      <c r="E402" s="8"/>
      <c r="F402" s="8"/>
      <c r="G402" s="8"/>
      <c r="H402" s="8"/>
      <c r="I402" s="8"/>
      <c r="J402" s="8"/>
      <c r="K402" s="257" t="str">
        <f>K352</f>
        <v>BN: ______________________</v>
      </c>
      <c r="L402" s="257"/>
      <c r="M402" s="257"/>
      <c r="N402" s="257"/>
      <c r="O402" s="257"/>
      <c r="P402" s="257"/>
      <c r="Q402" s="257"/>
      <c r="R402" s="257"/>
      <c r="S402" s="257"/>
      <c r="T402" s="257"/>
    </row>
    <row r="403" spans="1:24" ht="9.75" customHeight="1" x14ac:dyDescent="0.2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</row>
    <row r="404" spans="1:24" ht="9.75" customHeight="1" x14ac:dyDescent="0.2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">
      <c r="A405" s="255" t="str">
        <f>A355</f>
        <v>Jahr</v>
      </c>
      <c r="B405" s="256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">
      <c r="A406" s="253">
        <f>A356</f>
        <v>0</v>
      </c>
      <c r="B406" s="254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46" t="str">
        <f>IF(AND(D405,D406,D407),"","FEHLER-verursachende Bearbeitung der AZA-Vorlage")</f>
        <v/>
      </c>
      <c r="F407" s="246"/>
      <c r="G407" s="246"/>
      <c r="H407" s="246"/>
      <c r="I407" s="246"/>
      <c r="J407" s="246"/>
      <c r="K407" s="246"/>
      <c r="L407" s="246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">
      <c r="A408" s="12"/>
      <c r="B408" s="12"/>
      <c r="C408" s="12"/>
      <c r="D408" s="12"/>
      <c r="E408" s="246"/>
      <c r="F408" s="246"/>
      <c r="G408" s="246"/>
      <c r="H408" s="246"/>
      <c r="I408" s="246"/>
      <c r="J408" s="246"/>
      <c r="K408" s="246"/>
      <c r="L408" s="246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">
      <c r="A410" s="13"/>
      <c r="B410" s="13"/>
      <c r="C410" s="13"/>
      <c r="D410" s="13"/>
      <c r="E410" s="212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">
      <c r="A411" s="48" t="str">
        <f>A361</f>
        <v/>
      </c>
      <c r="B411" s="48" t="str">
        <f>B361</f>
        <v/>
      </c>
      <c r="C411" s="247" t="str">
        <f>C361</f>
        <v>FuE-Kategorie</v>
      </c>
      <c r="D411" s="247"/>
      <c r="E411" s="48" t="str">
        <f t="shared" ref="E411:F419" si="129">E361</f>
        <v/>
      </c>
      <c r="F411" s="241" t="str">
        <f t="shared" si="129"/>
        <v>Personal</v>
      </c>
      <c r="G411" s="241"/>
      <c r="H411" s="241"/>
      <c r="I411" s="241"/>
      <c r="J411" s="48" t="str">
        <f>J361</f>
        <v/>
      </c>
      <c r="K411" s="250" t="str">
        <f>K361</f>
        <v xml:space="preserve">Ausgabengruppe </v>
      </c>
      <c r="L411" s="251"/>
      <c r="M411" s="251"/>
      <c r="N411" s="251"/>
      <c r="O411" s="251"/>
      <c r="P411" s="251"/>
      <c r="Q411" s="251"/>
      <c r="R411" s="251"/>
      <c r="S411" s="251"/>
      <c r="T411" s="252"/>
    </row>
    <row r="412" spans="1:24" ht="9.75" customHeight="1" x14ac:dyDescent="0.2">
      <c r="A412" s="26" t="str">
        <f t="shared" ref="A412:B419" si="130">A362</f>
        <v/>
      </c>
      <c r="B412" s="26" t="str">
        <f t="shared" si="130"/>
        <v/>
      </c>
      <c r="C412" s="248"/>
      <c r="D412" s="248"/>
      <c r="E412" s="26" t="str">
        <f t="shared" si="129"/>
        <v/>
      </c>
      <c r="F412" s="242" t="str">
        <f t="shared" si="129"/>
        <v/>
      </c>
      <c r="G412" s="243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/>
      </c>
    </row>
    <row r="413" spans="1:24" ht="9.75" customHeight="1" x14ac:dyDescent="0.2">
      <c r="A413" s="26" t="str">
        <f t="shared" si="130"/>
        <v/>
      </c>
      <c r="B413" s="26" t="str">
        <f t="shared" si="130"/>
        <v/>
      </c>
      <c r="C413" s="248"/>
      <c r="D413" s="248"/>
      <c r="E413" s="26" t="str">
        <f t="shared" si="129"/>
        <v>Jahresprogramm in</v>
      </c>
      <c r="F413" s="244" t="str">
        <f t="shared" si="129"/>
        <v>Zahl und</v>
      </c>
      <c r="G413" s="245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>vorhabensspezifische</v>
      </c>
      <c r="K413" s="26" t="str">
        <f t="shared" si="132"/>
        <v>vorhabens-</v>
      </c>
      <c r="L413" s="173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>Auftrags-</v>
      </c>
      <c r="T413" s="26" t="str">
        <f t="shared" si="132"/>
        <v>Sonstige</v>
      </c>
    </row>
    <row r="414" spans="1:24" ht="9.75" customHeight="1" x14ac:dyDescent="0.2">
      <c r="A414" s="26" t="str">
        <f t="shared" si="130"/>
        <v>Lfd.</v>
      </c>
      <c r="B414" s="26" t="str">
        <f t="shared" si="130"/>
        <v>Arbeiten</v>
      </c>
      <c r="C414" s="248"/>
      <c r="D414" s="248"/>
      <c r="E414" s="26" t="str">
        <f t="shared" si="129"/>
        <v>Projektabschnitten</v>
      </c>
      <c r="F414" s="244" t="str">
        <f t="shared" si="129"/>
        <v>Qualifika-</v>
      </c>
      <c r="G414" s="245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>Instrumente,</v>
      </c>
      <c r="K414" s="26" t="str">
        <f t="shared" si="133"/>
        <v>spezifische</v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>forschung u.</v>
      </c>
      <c r="T414" s="26" t="str">
        <f t="shared" si="133"/>
        <v>Ausgaben</v>
      </c>
    </row>
    <row r="415" spans="1:24" ht="9.75" customHeight="1" x14ac:dyDescent="0.2">
      <c r="A415" s="26" t="str">
        <f t="shared" si="130"/>
        <v>Nr.</v>
      </c>
      <c r="B415" s="26" t="str">
        <f t="shared" si="130"/>
        <v>von/bis</v>
      </c>
      <c r="C415" s="248"/>
      <c r="D415" s="248"/>
      <c r="E415" s="26" t="str">
        <f t="shared" si="129"/>
        <v>im Kalenderjahr</v>
      </c>
      <c r="F415" s="244" t="str">
        <f t="shared" si="129"/>
        <v>tion</v>
      </c>
      <c r="G415" s="245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>Ausrüstungen, Sonstige</v>
      </c>
      <c r="K415" s="26" t="str">
        <f t="shared" si="134"/>
        <v>Instrumente,</v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>technisches</v>
      </c>
      <c r="T415" s="26" t="str">
        <f t="shared" si="134"/>
        <v>für</v>
      </c>
    </row>
    <row r="416" spans="1:24" ht="9.75" customHeight="1" x14ac:dyDescent="0.2">
      <c r="A416" s="26" t="str">
        <f t="shared" si="130"/>
        <v/>
      </c>
      <c r="B416" s="26" t="str">
        <f t="shared" si="130"/>
        <v/>
      </c>
      <c r="C416" s="248"/>
      <c r="D416" s="248"/>
      <c r="E416" s="26" t="str">
        <f t="shared" si="129"/>
        <v/>
      </c>
      <c r="F416" s="244" t="str">
        <f t="shared" si="129"/>
        <v/>
      </c>
      <c r="G416" s="245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>Ausgaben</v>
      </c>
      <c r="K416" s="26" t="str">
        <f t="shared" si="135"/>
        <v>Ausrüstungen</v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>Wissen</v>
      </c>
      <c r="T416" s="26" t="str">
        <f t="shared" si="135"/>
        <v>Material</v>
      </c>
    </row>
    <row r="417" spans="1:20" ht="9.75" customHeight="1" x14ac:dyDescent="0.2">
      <c r="A417" s="26" t="str">
        <f t="shared" si="130"/>
        <v/>
      </c>
      <c r="B417" s="26" t="str">
        <f t="shared" si="130"/>
        <v/>
      </c>
      <c r="C417" s="248"/>
      <c r="D417" s="248"/>
      <c r="E417" s="26" t="str">
        <f t="shared" si="129"/>
        <v/>
      </c>
      <c r="F417" s="174" t="str">
        <f>IF(AND(COUNTA(H420:H447),COUNTA(I420:I447)),IF(L448=0,"Hier die Anzahl eintagen!",""),"")</f>
        <v/>
      </c>
      <c r="G417" s="175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>(lt. Spalte 7)</v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>(lt. Spalte 3)</v>
      </c>
      <c r="T417" s="26" t="str">
        <f t="shared" si="136"/>
        <v>(lt. Spalte 7)</v>
      </c>
    </row>
    <row r="418" spans="1:20" ht="9.75" customHeight="1" x14ac:dyDescent="0.2">
      <c r="A418" s="27" t="str">
        <f t="shared" si="130"/>
        <v/>
      </c>
      <c r="B418" s="27" t="str">
        <f t="shared" si="130"/>
        <v/>
      </c>
      <c r="C418" s="249"/>
      <c r="D418" s="249"/>
      <c r="E418" s="27" t="str">
        <f t="shared" si="129"/>
        <v/>
      </c>
      <c r="F418" s="177"/>
      <c r="G418" s="178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">
      <c r="A419" s="18">
        <f t="shared" si="130"/>
        <v>1</v>
      </c>
      <c r="B419" s="18">
        <f t="shared" si="130"/>
        <v>2</v>
      </c>
      <c r="C419" s="237" t="str">
        <f>C369</f>
        <v/>
      </c>
      <c r="D419" s="237"/>
      <c r="E419" s="18">
        <f t="shared" si="129"/>
        <v>3</v>
      </c>
      <c r="F419" s="238">
        <f t="shared" si="129"/>
        <v>4</v>
      </c>
      <c r="G419" s="239"/>
      <c r="H419" s="18">
        <f t="shared" ref="H419:T419" si="138">H369</f>
        <v>5</v>
      </c>
      <c r="I419" s="18">
        <f t="shared" si="138"/>
        <v>6</v>
      </c>
      <c r="J419" s="18">
        <f t="shared" si="138"/>
        <v>7</v>
      </c>
      <c r="K419" s="18">
        <f t="shared" si="138"/>
        <v>8</v>
      </c>
      <c r="L419" s="18">
        <f t="shared" si="138"/>
        <v>9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>
        <f t="shared" si="138"/>
        <v>10</v>
      </c>
      <c r="T419" s="18">
        <f t="shared" si="138"/>
        <v>11</v>
      </c>
    </row>
    <row r="420" spans="1:20" s="22" customFormat="1" ht="9.75" customHeight="1" x14ac:dyDescent="0.2">
      <c r="A420" s="28"/>
      <c r="B420" s="51"/>
      <c r="C420" s="156"/>
      <c r="D420" s="78" t="str">
        <f>IF($Y$3="ja",UPPER(C420),"O")</f>
        <v>O</v>
      </c>
      <c r="E420" s="23"/>
      <c r="F420" s="155"/>
      <c r="G420" s="185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5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">
      <c r="A422" s="29"/>
      <c r="B422" s="52"/>
      <c r="C422" s="157"/>
      <c r="D422" s="79" t="str">
        <f t="shared" si="139"/>
        <v>O</v>
      </c>
      <c r="E422" s="24"/>
      <c r="F422" s="155"/>
      <c r="G422" s="185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">
      <c r="A423" s="29"/>
      <c r="B423" s="52"/>
      <c r="C423" s="157"/>
      <c r="D423" s="79" t="str">
        <f t="shared" si="139"/>
        <v>O</v>
      </c>
      <c r="E423" s="24"/>
      <c r="F423" s="155"/>
      <c r="G423" s="185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">
      <c r="A424" s="29"/>
      <c r="B424" s="52"/>
      <c r="C424" s="157"/>
      <c r="D424" s="79" t="str">
        <f t="shared" si="139"/>
        <v>O</v>
      </c>
      <c r="E424" s="24"/>
      <c r="F424" s="155"/>
      <c r="G424" s="185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">
      <c r="A425" s="29"/>
      <c r="B425" s="52"/>
      <c r="C425" s="157"/>
      <c r="D425" s="79" t="str">
        <f t="shared" si="139"/>
        <v>O</v>
      </c>
      <c r="E425" s="24"/>
      <c r="F425" s="155"/>
      <c r="G425" s="185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">
      <c r="A426" s="29"/>
      <c r="B426" s="52"/>
      <c r="C426" s="157"/>
      <c r="D426" s="79" t="str">
        <f t="shared" si="139"/>
        <v>O</v>
      </c>
      <c r="E426" s="24"/>
      <c r="F426" s="155"/>
      <c r="G426" s="185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">
      <c r="A427" s="29"/>
      <c r="B427" s="52"/>
      <c r="C427" s="157"/>
      <c r="D427" s="79" t="str">
        <f t="shared" si="139"/>
        <v>O</v>
      </c>
      <c r="E427" s="24"/>
      <c r="F427" s="155"/>
      <c r="G427" s="185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">
      <c r="A428" s="29"/>
      <c r="B428" s="52"/>
      <c r="C428" s="157"/>
      <c r="D428" s="79" t="str">
        <f t="shared" si="139"/>
        <v>O</v>
      </c>
      <c r="E428" s="24"/>
      <c r="F428" s="155"/>
      <c r="G428" s="185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">
      <c r="A429" s="29"/>
      <c r="B429" s="52"/>
      <c r="C429" s="157"/>
      <c r="D429" s="79" t="str">
        <f t="shared" si="139"/>
        <v>O</v>
      </c>
      <c r="E429" s="24"/>
      <c r="F429" s="155"/>
      <c r="G429" s="185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">
      <c r="A430" s="29"/>
      <c r="B430" s="52"/>
      <c r="C430" s="157"/>
      <c r="D430" s="79" t="str">
        <f t="shared" si="139"/>
        <v>O</v>
      </c>
      <c r="E430" s="24"/>
      <c r="F430" s="155"/>
      <c r="G430" s="185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">
      <c r="A431" s="29"/>
      <c r="B431" s="52"/>
      <c r="C431" s="157"/>
      <c r="D431" s="79" t="str">
        <f t="shared" si="139"/>
        <v>O</v>
      </c>
      <c r="E431" s="24"/>
      <c r="F431" s="155"/>
      <c r="G431" s="185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">
      <c r="A432" s="29"/>
      <c r="B432" s="52"/>
      <c r="C432" s="157"/>
      <c r="D432" s="79" t="str">
        <f t="shared" si="139"/>
        <v>O</v>
      </c>
      <c r="E432" s="24"/>
      <c r="F432" s="155"/>
      <c r="G432" s="185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">
      <c r="A433" s="29"/>
      <c r="B433" s="52"/>
      <c r="C433" s="157"/>
      <c r="D433" s="79" t="str">
        <f t="shared" si="139"/>
        <v>O</v>
      </c>
      <c r="E433" s="24"/>
      <c r="F433" s="155"/>
      <c r="G433" s="185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">
      <c r="A434" s="29"/>
      <c r="B434" s="52"/>
      <c r="C434" s="157"/>
      <c r="D434" s="79" t="str">
        <f t="shared" si="139"/>
        <v>O</v>
      </c>
      <c r="E434" s="24"/>
      <c r="F434" s="155"/>
      <c r="G434" s="185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">
      <c r="A435" s="29"/>
      <c r="B435" s="52"/>
      <c r="C435" s="157"/>
      <c r="D435" s="79" t="str">
        <f t="shared" si="139"/>
        <v>O</v>
      </c>
      <c r="E435" s="24"/>
      <c r="F435" s="155"/>
      <c r="G435" s="185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">
      <c r="A436" s="29"/>
      <c r="B436" s="52"/>
      <c r="C436" s="157"/>
      <c r="D436" s="79" t="str">
        <f t="shared" si="139"/>
        <v>O</v>
      </c>
      <c r="E436" s="24"/>
      <c r="F436" s="155"/>
      <c r="G436" s="185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">
      <c r="A437" s="29"/>
      <c r="B437" s="52"/>
      <c r="C437" s="157"/>
      <c r="D437" s="79" t="str">
        <f t="shared" si="139"/>
        <v>O</v>
      </c>
      <c r="E437" s="24"/>
      <c r="F437" s="155"/>
      <c r="G437" s="185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">
      <c r="A438" s="29"/>
      <c r="B438" s="52"/>
      <c r="C438" s="157"/>
      <c r="D438" s="79" t="str">
        <f t="shared" si="139"/>
        <v>O</v>
      </c>
      <c r="E438" s="24"/>
      <c r="F438" s="155"/>
      <c r="G438" s="185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">
      <c r="A439" s="29"/>
      <c r="B439" s="52"/>
      <c r="C439" s="157"/>
      <c r="D439" s="79" t="str">
        <f t="shared" si="139"/>
        <v>O</v>
      </c>
      <c r="E439" s="24"/>
      <c r="F439" s="155"/>
      <c r="G439" s="185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">
      <c r="A440" s="29"/>
      <c r="B440" s="52"/>
      <c r="C440" s="157"/>
      <c r="D440" s="79" t="str">
        <f t="shared" si="139"/>
        <v>O</v>
      </c>
      <c r="E440" s="24"/>
      <c r="F440" s="155"/>
      <c r="G440" s="185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">
      <c r="A441" s="29"/>
      <c r="B441" s="52"/>
      <c r="C441" s="157"/>
      <c r="D441" s="79" t="str">
        <f t="shared" si="139"/>
        <v>O</v>
      </c>
      <c r="E441" s="24"/>
      <c r="F441" s="155"/>
      <c r="G441" s="185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">
      <c r="A442" s="29"/>
      <c r="B442" s="52"/>
      <c r="C442" s="157"/>
      <c r="D442" s="79" t="str">
        <f t="shared" si="139"/>
        <v>O</v>
      </c>
      <c r="E442" s="24"/>
      <c r="F442" s="155"/>
      <c r="G442" s="185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">
      <c r="A443" s="29"/>
      <c r="B443" s="52"/>
      <c r="C443" s="157"/>
      <c r="D443" s="79" t="str">
        <f t="shared" si="139"/>
        <v>O</v>
      </c>
      <c r="E443" s="24"/>
      <c r="F443" s="155"/>
      <c r="G443" s="185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">
      <c r="A444" s="29"/>
      <c r="B444" s="52"/>
      <c r="C444" s="157"/>
      <c r="D444" s="79" t="str">
        <f t="shared" si="139"/>
        <v>O</v>
      </c>
      <c r="E444" s="24"/>
      <c r="F444" s="155"/>
      <c r="G444" s="185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">
      <c r="A445" s="29"/>
      <c r="B445" s="52"/>
      <c r="C445" s="157"/>
      <c r="D445" s="79" t="str">
        <f t="shared" si="139"/>
        <v>O</v>
      </c>
      <c r="E445" s="24"/>
      <c r="F445" s="155"/>
      <c r="G445" s="185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">
      <c r="A446" s="29"/>
      <c r="B446" s="52"/>
      <c r="C446" s="157"/>
      <c r="D446" s="79" t="str">
        <f t="shared" si="139"/>
        <v>O</v>
      </c>
      <c r="E446" s="24"/>
      <c r="F446" s="155"/>
      <c r="G446" s="185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69" t="str">
        <f>U396</f>
        <v xml:space="preserve"> </v>
      </c>
    </row>
    <row r="447" spans="1:21" ht="9.75" customHeight="1" x14ac:dyDescent="0.2">
      <c r="A447" s="30"/>
      <c r="B447" s="53"/>
      <c r="C447" s="158"/>
      <c r="D447" s="80" t="str">
        <f t="shared" si="139"/>
        <v>O</v>
      </c>
      <c r="E447" s="25"/>
      <c r="F447" s="155"/>
      <c r="G447" s="185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69"/>
    </row>
    <row r="448" spans="1:21" ht="9.75" customHeight="1" x14ac:dyDescent="0.2">
      <c r="A448" s="189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69"/>
    </row>
    <row r="449" spans="1:24" ht="9.75" customHeight="1" x14ac:dyDescent="0.2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69"/>
    </row>
    <row r="450" spans="1:24" ht="9.75" customHeight="1" x14ac:dyDescent="0.2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69"/>
    </row>
    <row r="451" spans="1:24" ht="9.75" customHeight="1" x14ac:dyDescent="0.2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">
      <c r="A452" s="127" t="str">
        <f>A402</f>
        <v>Arbeits-, Zeit- und Ausgabenplan (Prozessinnovation)</v>
      </c>
      <c r="B452" s="7"/>
      <c r="C452" s="7"/>
      <c r="D452" s="7"/>
      <c r="E452" s="8"/>
      <c r="F452" s="8"/>
      <c r="G452" s="8"/>
      <c r="H452" s="8"/>
      <c r="I452" s="8"/>
      <c r="J452" s="8"/>
      <c r="K452" s="257" t="str">
        <f>K402</f>
        <v>BN: ______________________</v>
      </c>
      <c r="L452" s="257"/>
      <c r="M452" s="257"/>
      <c r="N452" s="257"/>
      <c r="O452" s="257"/>
      <c r="P452" s="257"/>
      <c r="Q452" s="257"/>
      <c r="R452" s="257"/>
      <c r="S452" s="257"/>
      <c r="T452" s="257"/>
    </row>
    <row r="453" spans="1:24" ht="9.75" customHeight="1" x14ac:dyDescent="0.2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</row>
    <row r="454" spans="1:24" ht="9.75" customHeight="1" x14ac:dyDescent="0.2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">
      <c r="A455" s="255" t="str">
        <f>A405</f>
        <v>Jahr</v>
      </c>
      <c r="B455" s="256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">
      <c r="A456" s="253">
        <f>A406</f>
        <v>0</v>
      </c>
      <c r="B456" s="254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46" t="str">
        <f>IF(AND(D455,D456,D457),"","FEHLER-verursachende Bearbeitung der AZA-Vorlage")</f>
        <v/>
      </c>
      <c r="F457" s="246"/>
      <c r="G457" s="246"/>
      <c r="H457" s="246"/>
      <c r="I457" s="246"/>
      <c r="J457" s="246"/>
      <c r="K457" s="246"/>
      <c r="L457" s="246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">
      <c r="A458" s="12"/>
      <c r="B458" s="12"/>
      <c r="C458" s="12"/>
      <c r="D458" s="12"/>
      <c r="E458" s="246"/>
      <c r="F458" s="246"/>
      <c r="G458" s="246"/>
      <c r="H458" s="246"/>
      <c r="I458" s="246"/>
      <c r="J458" s="246"/>
      <c r="K458" s="246"/>
      <c r="L458" s="246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">
      <c r="A460" s="13"/>
      <c r="B460" s="13"/>
      <c r="C460" s="13"/>
      <c r="D460" s="13"/>
      <c r="E460" s="212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">
      <c r="A461" s="48" t="str">
        <f>A411</f>
        <v/>
      </c>
      <c r="B461" s="48" t="str">
        <f>B411</f>
        <v/>
      </c>
      <c r="C461" s="247" t="str">
        <f>C411</f>
        <v>FuE-Kategorie</v>
      </c>
      <c r="D461" s="247"/>
      <c r="E461" s="48" t="str">
        <f t="shared" ref="E461:F469" si="144">E411</f>
        <v/>
      </c>
      <c r="F461" s="241" t="str">
        <f t="shared" si="144"/>
        <v>Personal</v>
      </c>
      <c r="G461" s="241"/>
      <c r="H461" s="241"/>
      <c r="I461" s="241"/>
      <c r="J461" s="48" t="str">
        <f>J411</f>
        <v/>
      </c>
      <c r="K461" s="250" t="str">
        <f>K411</f>
        <v xml:space="preserve">Ausgabengruppe </v>
      </c>
      <c r="L461" s="251"/>
      <c r="M461" s="251"/>
      <c r="N461" s="251"/>
      <c r="O461" s="251"/>
      <c r="P461" s="251"/>
      <c r="Q461" s="251"/>
      <c r="R461" s="251"/>
      <c r="S461" s="251"/>
      <c r="T461" s="252"/>
    </row>
    <row r="462" spans="1:24" ht="9.75" customHeight="1" x14ac:dyDescent="0.2">
      <c r="A462" s="26" t="str">
        <f t="shared" ref="A462:B469" si="145">A412</f>
        <v/>
      </c>
      <c r="B462" s="26" t="str">
        <f t="shared" si="145"/>
        <v/>
      </c>
      <c r="C462" s="248"/>
      <c r="D462" s="248"/>
      <c r="E462" s="26" t="str">
        <f t="shared" si="144"/>
        <v/>
      </c>
      <c r="F462" s="242" t="str">
        <f t="shared" si="144"/>
        <v/>
      </c>
      <c r="G462" s="243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/>
      </c>
    </row>
    <row r="463" spans="1:24" ht="9.75" customHeight="1" x14ac:dyDescent="0.2">
      <c r="A463" s="26" t="str">
        <f t="shared" si="145"/>
        <v/>
      </c>
      <c r="B463" s="26" t="str">
        <f t="shared" si="145"/>
        <v/>
      </c>
      <c r="C463" s="248"/>
      <c r="D463" s="248"/>
      <c r="E463" s="26" t="str">
        <f t="shared" si="144"/>
        <v>Jahresprogramm in</v>
      </c>
      <c r="F463" s="244" t="str">
        <f t="shared" si="144"/>
        <v>Zahl und</v>
      </c>
      <c r="G463" s="245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>vorhabensspezifische</v>
      </c>
      <c r="K463" s="26" t="str">
        <f t="shared" si="147"/>
        <v>vorhabens-</v>
      </c>
      <c r="L463" s="173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>Auftrags-</v>
      </c>
      <c r="T463" s="26" t="str">
        <f t="shared" si="147"/>
        <v>Sonstige</v>
      </c>
    </row>
    <row r="464" spans="1:24" ht="9.75" customHeight="1" x14ac:dyDescent="0.2">
      <c r="A464" s="26" t="str">
        <f t="shared" si="145"/>
        <v>Lfd.</v>
      </c>
      <c r="B464" s="26" t="str">
        <f t="shared" si="145"/>
        <v>Arbeiten</v>
      </c>
      <c r="C464" s="248"/>
      <c r="D464" s="248"/>
      <c r="E464" s="26" t="str">
        <f t="shared" si="144"/>
        <v>Projektabschnitten</v>
      </c>
      <c r="F464" s="244" t="str">
        <f t="shared" si="144"/>
        <v>Qualifika-</v>
      </c>
      <c r="G464" s="245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>Instrumente,</v>
      </c>
      <c r="K464" s="26" t="str">
        <f t="shared" si="148"/>
        <v>spezifische</v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>forschung u.</v>
      </c>
      <c r="T464" s="26" t="str">
        <f t="shared" si="148"/>
        <v>Ausgaben</v>
      </c>
    </row>
    <row r="465" spans="1:20" ht="9.75" customHeight="1" x14ac:dyDescent="0.2">
      <c r="A465" s="26" t="str">
        <f t="shared" si="145"/>
        <v>Nr.</v>
      </c>
      <c r="B465" s="26" t="str">
        <f t="shared" si="145"/>
        <v>von/bis</v>
      </c>
      <c r="C465" s="248"/>
      <c r="D465" s="248"/>
      <c r="E465" s="26" t="str">
        <f t="shared" si="144"/>
        <v>im Kalenderjahr</v>
      </c>
      <c r="F465" s="244" t="str">
        <f t="shared" si="144"/>
        <v>tion</v>
      </c>
      <c r="G465" s="245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>Ausrüstungen, Sonstige</v>
      </c>
      <c r="K465" s="26" t="str">
        <f t="shared" si="149"/>
        <v>Instrumente,</v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>technisches</v>
      </c>
      <c r="T465" s="26" t="str">
        <f t="shared" si="149"/>
        <v>für</v>
      </c>
    </row>
    <row r="466" spans="1:20" ht="9.75" customHeight="1" x14ac:dyDescent="0.2">
      <c r="A466" s="26" t="str">
        <f t="shared" si="145"/>
        <v/>
      </c>
      <c r="B466" s="26" t="str">
        <f t="shared" si="145"/>
        <v/>
      </c>
      <c r="C466" s="248"/>
      <c r="D466" s="248"/>
      <c r="E466" s="26" t="str">
        <f t="shared" si="144"/>
        <v/>
      </c>
      <c r="F466" s="244" t="str">
        <f t="shared" si="144"/>
        <v/>
      </c>
      <c r="G466" s="245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>Ausgaben</v>
      </c>
      <c r="K466" s="26" t="str">
        <f t="shared" si="150"/>
        <v>Ausrüstungen</v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>Wissen</v>
      </c>
      <c r="T466" s="26" t="str">
        <f t="shared" si="150"/>
        <v>Material</v>
      </c>
    </row>
    <row r="467" spans="1:20" ht="9.75" customHeight="1" x14ac:dyDescent="0.2">
      <c r="A467" s="26" t="str">
        <f t="shared" si="145"/>
        <v/>
      </c>
      <c r="B467" s="26" t="str">
        <f t="shared" si="145"/>
        <v/>
      </c>
      <c r="C467" s="248"/>
      <c r="D467" s="248"/>
      <c r="E467" s="26" t="str">
        <f t="shared" si="144"/>
        <v/>
      </c>
      <c r="F467" s="174" t="str">
        <f>IF(AND(COUNTA(H470:H497),COUNTA(I470:I497)),IF(L498=0,"Hier die Anzahl eintagen!",""),"")</f>
        <v/>
      </c>
      <c r="G467" s="175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>(lt. Spalte 7)</v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>(lt. Spalte 3)</v>
      </c>
      <c r="T467" s="26" t="str">
        <f t="shared" si="151"/>
        <v>(lt. Spalte 7)</v>
      </c>
    </row>
    <row r="468" spans="1:20" ht="9.75" customHeight="1" x14ac:dyDescent="0.2">
      <c r="A468" s="27" t="str">
        <f t="shared" si="145"/>
        <v/>
      </c>
      <c r="B468" s="27" t="str">
        <f t="shared" si="145"/>
        <v/>
      </c>
      <c r="C468" s="249"/>
      <c r="D468" s="249"/>
      <c r="E468" s="27" t="str">
        <f t="shared" si="144"/>
        <v/>
      </c>
      <c r="F468" s="177"/>
      <c r="G468" s="178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">
      <c r="A469" s="18">
        <f t="shared" si="145"/>
        <v>1</v>
      </c>
      <c r="B469" s="18">
        <f t="shared" si="145"/>
        <v>2</v>
      </c>
      <c r="C469" s="237" t="str">
        <f>C419</f>
        <v/>
      </c>
      <c r="D469" s="237"/>
      <c r="E469" s="18">
        <f t="shared" si="144"/>
        <v>3</v>
      </c>
      <c r="F469" s="238">
        <f t="shared" si="144"/>
        <v>4</v>
      </c>
      <c r="G469" s="239"/>
      <c r="H469" s="18">
        <f t="shared" ref="H469:T469" si="153">H419</f>
        <v>5</v>
      </c>
      <c r="I469" s="18">
        <f t="shared" si="153"/>
        <v>6</v>
      </c>
      <c r="J469" s="18">
        <f t="shared" si="153"/>
        <v>7</v>
      </c>
      <c r="K469" s="18">
        <f t="shared" si="153"/>
        <v>8</v>
      </c>
      <c r="L469" s="18">
        <f t="shared" si="153"/>
        <v>9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>
        <f t="shared" si="153"/>
        <v>10</v>
      </c>
      <c r="T469" s="18">
        <f t="shared" si="153"/>
        <v>11</v>
      </c>
    </row>
    <row r="470" spans="1:20" ht="9.75" customHeight="1" x14ac:dyDescent="0.2">
      <c r="A470" s="28"/>
      <c r="B470" s="51"/>
      <c r="C470" s="156"/>
      <c r="D470" s="78" t="str">
        <f>IF($Y$3="ja",UPPER(C470),"O")</f>
        <v>O</v>
      </c>
      <c r="E470" s="23"/>
      <c r="F470" s="155"/>
      <c r="G470" s="185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5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">
      <c r="A472" s="29"/>
      <c r="B472" s="52"/>
      <c r="C472" s="157"/>
      <c r="D472" s="79" t="str">
        <f t="shared" si="154"/>
        <v>O</v>
      </c>
      <c r="E472" s="24"/>
      <c r="F472" s="155"/>
      <c r="G472" s="185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">
      <c r="A473" s="29"/>
      <c r="B473" s="52"/>
      <c r="C473" s="157"/>
      <c r="D473" s="79" t="str">
        <f t="shared" si="154"/>
        <v>O</v>
      </c>
      <c r="E473" s="24"/>
      <c r="F473" s="155"/>
      <c r="G473" s="185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">
      <c r="A474" s="29"/>
      <c r="B474" s="52"/>
      <c r="C474" s="157"/>
      <c r="D474" s="79" t="str">
        <f t="shared" si="154"/>
        <v>O</v>
      </c>
      <c r="E474" s="24"/>
      <c r="F474" s="155"/>
      <c r="G474" s="185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">
      <c r="A475" s="29"/>
      <c r="B475" s="52"/>
      <c r="C475" s="157"/>
      <c r="D475" s="79" t="str">
        <f t="shared" si="154"/>
        <v>O</v>
      </c>
      <c r="E475" s="24"/>
      <c r="F475" s="155"/>
      <c r="G475" s="185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">
      <c r="A476" s="29"/>
      <c r="B476" s="52"/>
      <c r="C476" s="157"/>
      <c r="D476" s="79" t="str">
        <f t="shared" si="154"/>
        <v>O</v>
      </c>
      <c r="E476" s="24"/>
      <c r="F476" s="155"/>
      <c r="G476" s="185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">
      <c r="A477" s="29"/>
      <c r="B477" s="52"/>
      <c r="C477" s="157"/>
      <c r="D477" s="79" t="str">
        <f t="shared" si="154"/>
        <v>O</v>
      </c>
      <c r="E477" s="24"/>
      <c r="F477" s="155"/>
      <c r="G477" s="185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">
      <c r="A478" s="29"/>
      <c r="B478" s="52"/>
      <c r="C478" s="157"/>
      <c r="D478" s="79" t="str">
        <f t="shared" si="154"/>
        <v>O</v>
      </c>
      <c r="E478" s="24"/>
      <c r="F478" s="155"/>
      <c r="G478" s="185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">
      <c r="A479" s="29"/>
      <c r="B479" s="52"/>
      <c r="C479" s="157"/>
      <c r="D479" s="79" t="str">
        <f t="shared" si="154"/>
        <v>O</v>
      </c>
      <c r="E479" s="24"/>
      <c r="F479" s="155"/>
      <c r="G479" s="185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">
      <c r="A480" s="29"/>
      <c r="B480" s="52"/>
      <c r="C480" s="157"/>
      <c r="D480" s="79" t="str">
        <f t="shared" si="154"/>
        <v>O</v>
      </c>
      <c r="E480" s="24"/>
      <c r="F480" s="155"/>
      <c r="G480" s="185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">
      <c r="A481" s="29"/>
      <c r="B481" s="52"/>
      <c r="C481" s="157"/>
      <c r="D481" s="79" t="str">
        <f t="shared" si="154"/>
        <v>O</v>
      </c>
      <c r="E481" s="24"/>
      <c r="F481" s="155"/>
      <c r="G481" s="185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">
      <c r="A482" s="29"/>
      <c r="B482" s="52"/>
      <c r="C482" s="157"/>
      <c r="D482" s="79" t="str">
        <f t="shared" si="154"/>
        <v>O</v>
      </c>
      <c r="E482" s="24"/>
      <c r="F482" s="155"/>
      <c r="G482" s="185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">
      <c r="A483" s="29"/>
      <c r="B483" s="52"/>
      <c r="C483" s="157"/>
      <c r="D483" s="79" t="str">
        <f t="shared" si="154"/>
        <v>O</v>
      </c>
      <c r="E483" s="24"/>
      <c r="F483" s="155"/>
      <c r="G483" s="185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">
      <c r="A484" s="29"/>
      <c r="B484" s="52"/>
      <c r="C484" s="157"/>
      <c r="D484" s="79" t="str">
        <f t="shared" si="154"/>
        <v>O</v>
      </c>
      <c r="E484" s="24"/>
      <c r="F484" s="155"/>
      <c r="G484" s="185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">
      <c r="A485" s="29"/>
      <c r="B485" s="52"/>
      <c r="C485" s="157"/>
      <c r="D485" s="79" t="str">
        <f t="shared" si="154"/>
        <v>O</v>
      </c>
      <c r="E485" s="24"/>
      <c r="F485" s="155"/>
      <c r="G485" s="185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">
      <c r="A486" s="29"/>
      <c r="B486" s="52"/>
      <c r="C486" s="157"/>
      <c r="D486" s="79" t="str">
        <f t="shared" si="154"/>
        <v>O</v>
      </c>
      <c r="E486" s="24"/>
      <c r="F486" s="155"/>
      <c r="G486" s="185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">
      <c r="A487" s="29"/>
      <c r="B487" s="52"/>
      <c r="C487" s="157"/>
      <c r="D487" s="79" t="str">
        <f t="shared" si="154"/>
        <v>O</v>
      </c>
      <c r="E487" s="24"/>
      <c r="F487" s="155"/>
      <c r="G487" s="185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">
      <c r="A488" s="29"/>
      <c r="B488" s="52"/>
      <c r="C488" s="157"/>
      <c r="D488" s="79" t="str">
        <f t="shared" si="154"/>
        <v>O</v>
      </c>
      <c r="E488" s="24"/>
      <c r="F488" s="155"/>
      <c r="G488" s="185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">
      <c r="A489" s="29"/>
      <c r="B489" s="52"/>
      <c r="C489" s="157"/>
      <c r="D489" s="79" t="str">
        <f t="shared" si="154"/>
        <v>O</v>
      </c>
      <c r="E489" s="24"/>
      <c r="F489" s="155"/>
      <c r="G489" s="185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">
      <c r="A490" s="29"/>
      <c r="B490" s="52"/>
      <c r="C490" s="157"/>
      <c r="D490" s="79" t="str">
        <f t="shared" si="154"/>
        <v>O</v>
      </c>
      <c r="E490" s="24"/>
      <c r="F490" s="155"/>
      <c r="G490" s="185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">
      <c r="A491" s="29"/>
      <c r="B491" s="52"/>
      <c r="C491" s="157"/>
      <c r="D491" s="79" t="str">
        <f t="shared" si="154"/>
        <v>O</v>
      </c>
      <c r="E491" s="24"/>
      <c r="F491" s="155"/>
      <c r="G491" s="185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">
      <c r="A492" s="29"/>
      <c r="B492" s="52"/>
      <c r="C492" s="157"/>
      <c r="D492" s="79" t="str">
        <f t="shared" si="154"/>
        <v>O</v>
      </c>
      <c r="E492" s="24"/>
      <c r="F492" s="155"/>
      <c r="G492" s="185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">
      <c r="A493" s="29"/>
      <c r="B493" s="52"/>
      <c r="C493" s="157"/>
      <c r="D493" s="79" t="str">
        <f t="shared" si="154"/>
        <v>O</v>
      </c>
      <c r="E493" s="24"/>
      <c r="F493" s="155"/>
      <c r="G493" s="185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">
      <c r="A494" s="29"/>
      <c r="B494" s="52"/>
      <c r="C494" s="157"/>
      <c r="D494" s="79" t="str">
        <f t="shared" si="154"/>
        <v>O</v>
      </c>
      <c r="E494" s="24"/>
      <c r="F494" s="155"/>
      <c r="G494" s="185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">
      <c r="A495" s="29"/>
      <c r="B495" s="52"/>
      <c r="C495" s="157"/>
      <c r="D495" s="79" t="str">
        <f t="shared" si="154"/>
        <v>O</v>
      </c>
      <c r="E495" s="24"/>
      <c r="F495" s="155"/>
      <c r="G495" s="185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">
      <c r="A496" s="29"/>
      <c r="B496" s="52"/>
      <c r="C496" s="157"/>
      <c r="D496" s="79" t="str">
        <f t="shared" si="154"/>
        <v>O</v>
      </c>
      <c r="E496" s="24"/>
      <c r="F496" s="155"/>
      <c r="G496" s="185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69" t="str">
        <f>U446</f>
        <v xml:space="preserve"> </v>
      </c>
    </row>
    <row r="497" spans="1:24" ht="9.75" customHeight="1" x14ac:dyDescent="0.2">
      <c r="A497" s="30"/>
      <c r="B497" s="53"/>
      <c r="C497" s="158"/>
      <c r="D497" s="80" t="str">
        <f t="shared" si="154"/>
        <v>O</v>
      </c>
      <c r="E497" s="25"/>
      <c r="F497" s="155"/>
      <c r="G497" s="185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69"/>
    </row>
    <row r="498" spans="1:24" ht="9.75" customHeight="1" x14ac:dyDescent="0.2">
      <c r="A498" s="189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69"/>
    </row>
    <row r="499" spans="1:24" ht="9.75" customHeight="1" x14ac:dyDescent="0.2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69"/>
    </row>
    <row r="500" spans="1:24" ht="9.75" customHeight="1" x14ac:dyDescent="0.2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69"/>
    </row>
    <row r="501" spans="1:24" ht="9.75" customHeight="1" x14ac:dyDescent="0.2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">
      <c r="A502" s="127" t="str">
        <f>A452</f>
        <v>Arbeits-, Zeit- und Ausgabenplan (Prozessinnovation)</v>
      </c>
      <c r="B502" s="7"/>
      <c r="C502" s="7"/>
      <c r="D502" s="7"/>
      <c r="E502" s="8"/>
      <c r="F502" s="8"/>
      <c r="G502" s="8"/>
      <c r="H502" s="8"/>
      <c r="I502" s="8"/>
      <c r="J502" s="8"/>
      <c r="K502" s="257" t="str">
        <f>K452</f>
        <v>BN: ______________________</v>
      </c>
      <c r="L502" s="257"/>
      <c r="M502" s="257"/>
      <c r="N502" s="257"/>
      <c r="O502" s="257"/>
      <c r="P502" s="257"/>
      <c r="Q502" s="257"/>
      <c r="R502" s="257"/>
      <c r="S502" s="257"/>
      <c r="T502" s="257"/>
    </row>
    <row r="503" spans="1:24" ht="9.75" customHeight="1" x14ac:dyDescent="0.2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</row>
    <row r="504" spans="1:24" ht="9.75" customHeight="1" x14ac:dyDescent="0.2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">
      <c r="A505" s="255" t="str">
        <f>A455</f>
        <v>Jahr</v>
      </c>
      <c r="B505" s="256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">
      <c r="A506" s="253">
        <f>A456</f>
        <v>0</v>
      </c>
      <c r="B506" s="254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46" t="str">
        <f>IF(AND(D505,D506,D507),"","FEHLER-verursachende Bearbeitung der AZA-Vorlage")</f>
        <v/>
      </c>
      <c r="F507" s="246"/>
      <c r="G507" s="246"/>
      <c r="H507" s="246"/>
      <c r="I507" s="246"/>
      <c r="J507" s="246"/>
      <c r="K507" s="246"/>
      <c r="L507" s="246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">
      <c r="A508" s="12"/>
      <c r="B508" s="12"/>
      <c r="C508" s="12"/>
      <c r="D508" s="12"/>
      <c r="E508" s="246"/>
      <c r="F508" s="246"/>
      <c r="G508" s="246"/>
      <c r="H508" s="246"/>
      <c r="I508" s="246"/>
      <c r="J508" s="246"/>
      <c r="K508" s="246"/>
      <c r="L508" s="246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">
      <c r="A510" s="13"/>
      <c r="B510" s="13"/>
      <c r="C510" s="13"/>
      <c r="D510" s="13"/>
      <c r="E510" s="212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">
      <c r="A511" s="48" t="str">
        <f>A461</f>
        <v/>
      </c>
      <c r="B511" s="48" t="str">
        <f>B461</f>
        <v/>
      </c>
      <c r="C511" s="247" t="str">
        <f>C461</f>
        <v>FuE-Kategorie</v>
      </c>
      <c r="D511" s="247"/>
      <c r="E511" s="48" t="str">
        <f t="shared" ref="E511:F519" si="159">E461</f>
        <v/>
      </c>
      <c r="F511" s="241" t="str">
        <f t="shared" si="159"/>
        <v>Personal</v>
      </c>
      <c r="G511" s="241"/>
      <c r="H511" s="241"/>
      <c r="I511" s="241"/>
      <c r="J511" s="48" t="str">
        <f>J461</f>
        <v/>
      </c>
      <c r="K511" s="250" t="str">
        <f>K461</f>
        <v xml:space="preserve">Ausgabengruppe </v>
      </c>
      <c r="L511" s="251"/>
      <c r="M511" s="251"/>
      <c r="N511" s="251"/>
      <c r="O511" s="251"/>
      <c r="P511" s="251"/>
      <c r="Q511" s="251"/>
      <c r="R511" s="251"/>
      <c r="S511" s="251"/>
      <c r="T511" s="252"/>
    </row>
    <row r="512" spans="1:24" ht="9.75" customHeight="1" x14ac:dyDescent="0.2">
      <c r="A512" s="26" t="str">
        <f t="shared" ref="A512:B519" si="160">A462</f>
        <v/>
      </c>
      <c r="B512" s="26" t="str">
        <f t="shared" si="160"/>
        <v/>
      </c>
      <c r="C512" s="248"/>
      <c r="D512" s="248"/>
      <c r="E512" s="26" t="str">
        <f t="shared" si="159"/>
        <v/>
      </c>
      <c r="F512" s="242" t="str">
        <f t="shared" si="159"/>
        <v/>
      </c>
      <c r="G512" s="243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/>
      </c>
    </row>
    <row r="513" spans="1:20" ht="9.75" customHeight="1" x14ac:dyDescent="0.2">
      <c r="A513" s="26" t="str">
        <f t="shared" si="160"/>
        <v/>
      </c>
      <c r="B513" s="26" t="str">
        <f t="shared" si="160"/>
        <v/>
      </c>
      <c r="C513" s="248"/>
      <c r="D513" s="248"/>
      <c r="E513" s="26" t="str">
        <f t="shared" si="159"/>
        <v>Jahresprogramm in</v>
      </c>
      <c r="F513" s="244" t="str">
        <f t="shared" si="159"/>
        <v>Zahl und</v>
      </c>
      <c r="G513" s="245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>vorhabensspezifische</v>
      </c>
      <c r="K513" s="26" t="str">
        <f t="shared" si="162"/>
        <v>vorhabens-</v>
      </c>
      <c r="L513" s="173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>Auftrags-</v>
      </c>
      <c r="T513" s="26" t="str">
        <f t="shared" si="162"/>
        <v>Sonstige</v>
      </c>
    </row>
    <row r="514" spans="1:20" ht="9.75" customHeight="1" x14ac:dyDescent="0.2">
      <c r="A514" s="26" t="str">
        <f t="shared" si="160"/>
        <v>Lfd.</v>
      </c>
      <c r="B514" s="26" t="str">
        <f t="shared" si="160"/>
        <v>Arbeiten</v>
      </c>
      <c r="C514" s="248"/>
      <c r="D514" s="248"/>
      <c r="E514" s="26" t="str">
        <f t="shared" si="159"/>
        <v>Projektabschnitten</v>
      </c>
      <c r="F514" s="244" t="str">
        <f t="shared" si="159"/>
        <v>Qualifika-</v>
      </c>
      <c r="G514" s="245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>Instrumente,</v>
      </c>
      <c r="K514" s="26" t="str">
        <f t="shared" si="163"/>
        <v>spezifische</v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>forschung u.</v>
      </c>
      <c r="T514" s="26" t="str">
        <f t="shared" si="163"/>
        <v>Ausgaben</v>
      </c>
    </row>
    <row r="515" spans="1:20" ht="9.75" customHeight="1" x14ac:dyDescent="0.2">
      <c r="A515" s="26" t="str">
        <f t="shared" si="160"/>
        <v>Nr.</v>
      </c>
      <c r="B515" s="26" t="str">
        <f t="shared" si="160"/>
        <v>von/bis</v>
      </c>
      <c r="C515" s="248"/>
      <c r="D515" s="248"/>
      <c r="E515" s="26" t="str">
        <f t="shared" si="159"/>
        <v>im Kalenderjahr</v>
      </c>
      <c r="F515" s="244" t="str">
        <f t="shared" si="159"/>
        <v>tion</v>
      </c>
      <c r="G515" s="245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>Ausrüstungen, Sonstige</v>
      </c>
      <c r="K515" s="26" t="str">
        <f t="shared" si="164"/>
        <v>Instrumente,</v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>technisches</v>
      </c>
      <c r="T515" s="26" t="str">
        <f t="shared" si="164"/>
        <v>für</v>
      </c>
    </row>
    <row r="516" spans="1:20" ht="9.75" customHeight="1" x14ac:dyDescent="0.2">
      <c r="A516" s="26" t="str">
        <f t="shared" si="160"/>
        <v/>
      </c>
      <c r="B516" s="26" t="str">
        <f t="shared" si="160"/>
        <v/>
      </c>
      <c r="C516" s="248"/>
      <c r="D516" s="248"/>
      <c r="E516" s="26" t="str">
        <f t="shared" si="159"/>
        <v/>
      </c>
      <c r="F516" s="244" t="str">
        <f t="shared" si="159"/>
        <v/>
      </c>
      <c r="G516" s="245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>Ausgaben</v>
      </c>
      <c r="K516" s="26" t="str">
        <f t="shared" si="165"/>
        <v>Ausrüstungen</v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>Wissen</v>
      </c>
      <c r="T516" s="26" t="str">
        <f t="shared" si="165"/>
        <v>Material</v>
      </c>
    </row>
    <row r="517" spans="1:20" ht="9.75" customHeight="1" x14ac:dyDescent="0.2">
      <c r="A517" s="26" t="str">
        <f t="shared" si="160"/>
        <v/>
      </c>
      <c r="B517" s="26" t="str">
        <f t="shared" si="160"/>
        <v/>
      </c>
      <c r="C517" s="248"/>
      <c r="D517" s="248"/>
      <c r="E517" s="26" t="str">
        <f t="shared" si="159"/>
        <v/>
      </c>
      <c r="F517" s="174" t="str">
        <f>IF(AND(COUNTA(H520:H547),COUNTA(I520:I547)),IF(L548=0,"Hier die Anzahl eintagen!",""),"")</f>
        <v/>
      </c>
      <c r="G517" s="175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>(lt. Spalte 7)</v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>(lt. Spalte 3)</v>
      </c>
      <c r="T517" s="26" t="str">
        <f t="shared" si="166"/>
        <v>(lt. Spalte 7)</v>
      </c>
    </row>
    <row r="518" spans="1:20" ht="9.75" customHeight="1" x14ac:dyDescent="0.2">
      <c r="A518" s="27" t="str">
        <f t="shared" si="160"/>
        <v/>
      </c>
      <c r="B518" s="27" t="str">
        <f t="shared" si="160"/>
        <v/>
      </c>
      <c r="C518" s="249"/>
      <c r="D518" s="249"/>
      <c r="E518" s="27" t="str">
        <f t="shared" si="159"/>
        <v/>
      </c>
      <c r="F518" s="177"/>
      <c r="G518" s="178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">
      <c r="A519" s="18">
        <f t="shared" si="160"/>
        <v>1</v>
      </c>
      <c r="B519" s="18">
        <f t="shared" si="160"/>
        <v>2</v>
      </c>
      <c r="C519" s="237" t="str">
        <f>C469</f>
        <v/>
      </c>
      <c r="D519" s="237"/>
      <c r="E519" s="18">
        <f t="shared" si="159"/>
        <v>3</v>
      </c>
      <c r="F519" s="238">
        <f t="shared" si="159"/>
        <v>4</v>
      </c>
      <c r="G519" s="239"/>
      <c r="H519" s="18">
        <f t="shared" ref="H519:T519" si="168">H469</f>
        <v>5</v>
      </c>
      <c r="I519" s="18">
        <f t="shared" si="168"/>
        <v>6</v>
      </c>
      <c r="J519" s="18">
        <f t="shared" si="168"/>
        <v>7</v>
      </c>
      <c r="K519" s="18">
        <f t="shared" si="168"/>
        <v>8</v>
      </c>
      <c r="L519" s="18">
        <f t="shared" si="168"/>
        <v>9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>
        <f t="shared" si="168"/>
        <v>10</v>
      </c>
      <c r="T519" s="18">
        <f t="shared" si="168"/>
        <v>11</v>
      </c>
    </row>
    <row r="520" spans="1:20" ht="9.75" customHeight="1" x14ac:dyDescent="0.2">
      <c r="A520" s="28"/>
      <c r="B520" s="51"/>
      <c r="C520" s="156"/>
      <c r="D520" s="78" t="str">
        <f>IF($Y$3="ja",UPPER(C520),"O")</f>
        <v>O</v>
      </c>
      <c r="E520" s="23"/>
      <c r="F520" s="155"/>
      <c r="G520" s="185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5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">
      <c r="A522" s="29"/>
      <c r="B522" s="52"/>
      <c r="C522" s="157"/>
      <c r="D522" s="79" t="str">
        <f t="shared" si="169"/>
        <v>O</v>
      </c>
      <c r="E522" s="24"/>
      <c r="F522" s="155"/>
      <c r="G522" s="185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">
      <c r="A523" s="29"/>
      <c r="B523" s="52"/>
      <c r="C523" s="157"/>
      <c r="D523" s="79" t="str">
        <f t="shared" si="169"/>
        <v>O</v>
      </c>
      <c r="E523" s="24"/>
      <c r="F523" s="155"/>
      <c r="G523" s="185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">
      <c r="A524" s="29"/>
      <c r="B524" s="52"/>
      <c r="C524" s="157"/>
      <c r="D524" s="79" t="str">
        <f t="shared" si="169"/>
        <v>O</v>
      </c>
      <c r="E524" s="24"/>
      <c r="F524" s="155"/>
      <c r="G524" s="185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">
      <c r="A525" s="29"/>
      <c r="B525" s="52"/>
      <c r="C525" s="157"/>
      <c r="D525" s="79" t="str">
        <f t="shared" si="169"/>
        <v>O</v>
      </c>
      <c r="E525" s="24"/>
      <c r="F525" s="155"/>
      <c r="G525" s="185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">
      <c r="A526" s="29"/>
      <c r="B526" s="52"/>
      <c r="C526" s="157"/>
      <c r="D526" s="79" t="str">
        <f t="shared" si="169"/>
        <v>O</v>
      </c>
      <c r="E526" s="24"/>
      <c r="F526" s="155"/>
      <c r="G526" s="185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">
      <c r="A527" s="29"/>
      <c r="B527" s="52"/>
      <c r="C527" s="157"/>
      <c r="D527" s="79" t="str">
        <f t="shared" si="169"/>
        <v>O</v>
      </c>
      <c r="E527" s="24"/>
      <c r="F527" s="155"/>
      <c r="G527" s="185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">
      <c r="A528" s="29"/>
      <c r="B528" s="52"/>
      <c r="C528" s="157"/>
      <c r="D528" s="79" t="str">
        <f t="shared" si="169"/>
        <v>O</v>
      </c>
      <c r="E528" s="24"/>
      <c r="F528" s="155"/>
      <c r="G528" s="185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">
      <c r="A529" s="29"/>
      <c r="B529" s="52"/>
      <c r="C529" s="157"/>
      <c r="D529" s="79" t="str">
        <f t="shared" si="169"/>
        <v>O</v>
      </c>
      <c r="E529" s="24"/>
      <c r="F529" s="155"/>
      <c r="G529" s="185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">
      <c r="A530" s="29"/>
      <c r="B530" s="52"/>
      <c r="C530" s="157"/>
      <c r="D530" s="79" t="str">
        <f t="shared" si="169"/>
        <v>O</v>
      </c>
      <c r="E530" s="24"/>
      <c r="F530" s="155"/>
      <c r="G530" s="185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">
      <c r="A531" s="29"/>
      <c r="B531" s="52"/>
      <c r="C531" s="157"/>
      <c r="D531" s="79" t="str">
        <f t="shared" si="169"/>
        <v>O</v>
      </c>
      <c r="E531" s="24"/>
      <c r="F531" s="155"/>
      <c r="G531" s="185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">
      <c r="A532" s="29"/>
      <c r="B532" s="52"/>
      <c r="C532" s="157"/>
      <c r="D532" s="79" t="str">
        <f t="shared" si="169"/>
        <v>O</v>
      </c>
      <c r="E532" s="24"/>
      <c r="F532" s="155"/>
      <c r="G532" s="185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">
      <c r="A533" s="29"/>
      <c r="B533" s="52"/>
      <c r="C533" s="157"/>
      <c r="D533" s="79" t="str">
        <f t="shared" si="169"/>
        <v>O</v>
      </c>
      <c r="E533" s="24"/>
      <c r="F533" s="155"/>
      <c r="G533" s="185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">
      <c r="A534" s="29"/>
      <c r="B534" s="52"/>
      <c r="C534" s="157"/>
      <c r="D534" s="79" t="str">
        <f t="shared" si="169"/>
        <v>O</v>
      </c>
      <c r="E534" s="24"/>
      <c r="F534" s="155"/>
      <c r="G534" s="185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">
      <c r="A535" s="29"/>
      <c r="B535" s="52"/>
      <c r="C535" s="157"/>
      <c r="D535" s="79" t="str">
        <f t="shared" si="169"/>
        <v>O</v>
      </c>
      <c r="E535" s="24"/>
      <c r="F535" s="155"/>
      <c r="G535" s="185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">
      <c r="A536" s="29"/>
      <c r="B536" s="52"/>
      <c r="C536" s="157"/>
      <c r="D536" s="79" t="str">
        <f t="shared" si="169"/>
        <v>O</v>
      </c>
      <c r="E536" s="24"/>
      <c r="F536" s="155"/>
      <c r="G536" s="185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">
      <c r="A537" s="29"/>
      <c r="B537" s="52"/>
      <c r="C537" s="157"/>
      <c r="D537" s="79" t="str">
        <f t="shared" si="169"/>
        <v>O</v>
      </c>
      <c r="E537" s="24"/>
      <c r="F537" s="155"/>
      <c r="G537" s="185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">
      <c r="A538" s="29"/>
      <c r="B538" s="52"/>
      <c r="C538" s="157"/>
      <c r="D538" s="79" t="str">
        <f t="shared" si="169"/>
        <v>O</v>
      </c>
      <c r="E538" s="24"/>
      <c r="F538" s="155"/>
      <c r="G538" s="185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">
      <c r="A539" s="29"/>
      <c r="B539" s="52"/>
      <c r="C539" s="157"/>
      <c r="D539" s="79" t="str">
        <f t="shared" si="169"/>
        <v>O</v>
      </c>
      <c r="E539" s="24"/>
      <c r="F539" s="155"/>
      <c r="G539" s="185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">
      <c r="A540" s="29"/>
      <c r="B540" s="52"/>
      <c r="C540" s="157"/>
      <c r="D540" s="79" t="str">
        <f t="shared" si="169"/>
        <v>O</v>
      </c>
      <c r="E540" s="24"/>
      <c r="F540" s="155"/>
      <c r="G540" s="185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">
      <c r="A541" s="29"/>
      <c r="B541" s="52"/>
      <c r="C541" s="157"/>
      <c r="D541" s="79" t="str">
        <f t="shared" si="169"/>
        <v>O</v>
      </c>
      <c r="E541" s="24"/>
      <c r="F541" s="155"/>
      <c r="G541" s="185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">
      <c r="A542" s="29"/>
      <c r="B542" s="52"/>
      <c r="C542" s="157"/>
      <c r="D542" s="79" t="str">
        <f t="shared" si="169"/>
        <v>O</v>
      </c>
      <c r="E542" s="24"/>
      <c r="F542" s="155"/>
      <c r="G542" s="185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">
      <c r="A543" s="29"/>
      <c r="B543" s="52"/>
      <c r="C543" s="157"/>
      <c r="D543" s="79" t="str">
        <f t="shared" si="169"/>
        <v>O</v>
      </c>
      <c r="E543" s="24"/>
      <c r="F543" s="155"/>
      <c r="G543" s="185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">
      <c r="A544" s="29"/>
      <c r="B544" s="52"/>
      <c r="C544" s="157"/>
      <c r="D544" s="79" t="str">
        <f t="shared" si="169"/>
        <v>O</v>
      </c>
      <c r="E544" s="24"/>
      <c r="F544" s="155"/>
      <c r="G544" s="185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">
      <c r="A545" s="29"/>
      <c r="B545" s="52"/>
      <c r="C545" s="157"/>
      <c r="D545" s="79" t="str">
        <f t="shared" si="169"/>
        <v>O</v>
      </c>
      <c r="E545" s="24"/>
      <c r="F545" s="155"/>
      <c r="G545" s="185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">
      <c r="A546" s="29"/>
      <c r="B546" s="52"/>
      <c r="C546" s="157"/>
      <c r="D546" s="79" t="str">
        <f t="shared" si="169"/>
        <v>O</v>
      </c>
      <c r="E546" s="24"/>
      <c r="F546" s="155"/>
      <c r="G546" s="185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69" t="str">
        <f>U496</f>
        <v xml:space="preserve"> </v>
      </c>
    </row>
    <row r="547" spans="1:24" ht="9.75" customHeight="1" x14ac:dyDescent="0.2">
      <c r="A547" s="30"/>
      <c r="B547" s="53"/>
      <c r="C547" s="158"/>
      <c r="D547" s="80" t="str">
        <f t="shared" si="169"/>
        <v>O</v>
      </c>
      <c r="E547" s="25"/>
      <c r="F547" s="155"/>
      <c r="G547" s="185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69"/>
    </row>
    <row r="548" spans="1:24" ht="9.75" customHeight="1" x14ac:dyDescent="0.2">
      <c r="A548" s="189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69"/>
    </row>
    <row r="549" spans="1:24" ht="9.75" customHeight="1" x14ac:dyDescent="0.2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69"/>
    </row>
    <row r="550" spans="1:24" ht="9.75" customHeight="1" x14ac:dyDescent="0.2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69"/>
    </row>
    <row r="551" spans="1:24" ht="9.75" customHeight="1" x14ac:dyDescent="0.2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">
      <c r="A552" s="127" t="str">
        <f>A502</f>
        <v>Arbeits-, Zeit- und Ausgabenplan (Prozessinnovation)</v>
      </c>
      <c r="B552" s="7"/>
      <c r="C552" s="7"/>
      <c r="D552" s="7"/>
      <c r="E552" s="8"/>
      <c r="F552" s="8"/>
      <c r="G552" s="8"/>
      <c r="H552" s="8"/>
      <c r="I552" s="8"/>
      <c r="J552" s="8"/>
      <c r="K552" s="257" t="str">
        <f>K502</f>
        <v>BN: ______________________</v>
      </c>
      <c r="L552" s="257"/>
      <c r="M552" s="257"/>
      <c r="N552" s="257"/>
      <c r="O552" s="257"/>
      <c r="P552" s="257"/>
      <c r="Q552" s="257"/>
      <c r="R552" s="257"/>
      <c r="S552" s="257"/>
      <c r="T552" s="257"/>
    </row>
    <row r="553" spans="1:24" ht="9.75" customHeight="1" x14ac:dyDescent="0.2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</row>
    <row r="554" spans="1:24" ht="9.75" customHeight="1" x14ac:dyDescent="0.2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">
      <c r="A555" s="255" t="str">
        <f>A505</f>
        <v>Jahr</v>
      </c>
      <c r="B555" s="256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">
      <c r="A556" s="253">
        <f>A506</f>
        <v>0</v>
      </c>
      <c r="B556" s="254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46" t="str">
        <f>IF(AND(D555,D556,D557),"","FEHLER-verursachende Bearbeitung der AZA-Vorlage")</f>
        <v/>
      </c>
      <c r="F557" s="246"/>
      <c r="G557" s="246"/>
      <c r="H557" s="246"/>
      <c r="I557" s="246"/>
      <c r="J557" s="246"/>
      <c r="K557" s="246"/>
      <c r="L557" s="246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">
      <c r="A558" s="12"/>
      <c r="B558" s="12"/>
      <c r="C558" s="12"/>
      <c r="D558" s="12"/>
      <c r="E558" s="246"/>
      <c r="F558" s="246"/>
      <c r="G558" s="246"/>
      <c r="H558" s="246"/>
      <c r="I558" s="246"/>
      <c r="J558" s="246"/>
      <c r="K558" s="246"/>
      <c r="L558" s="246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">
      <c r="A560" s="13"/>
      <c r="B560" s="13"/>
      <c r="C560" s="13"/>
      <c r="D560" s="13"/>
      <c r="E560" s="212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">
      <c r="A561" s="48" t="str">
        <f>A511</f>
        <v/>
      </c>
      <c r="B561" s="48" t="str">
        <f>B511</f>
        <v/>
      </c>
      <c r="C561" s="247" t="str">
        <f>C511</f>
        <v>FuE-Kategorie</v>
      </c>
      <c r="D561" s="247"/>
      <c r="E561" s="48" t="str">
        <f t="shared" ref="E561:F569" si="174">E511</f>
        <v/>
      </c>
      <c r="F561" s="241" t="str">
        <f t="shared" si="174"/>
        <v>Personal</v>
      </c>
      <c r="G561" s="241"/>
      <c r="H561" s="241"/>
      <c r="I561" s="241"/>
      <c r="J561" s="48" t="str">
        <f>J511</f>
        <v/>
      </c>
      <c r="K561" s="250" t="str">
        <f>K511</f>
        <v xml:space="preserve">Ausgabengruppe </v>
      </c>
      <c r="L561" s="251"/>
      <c r="M561" s="251"/>
      <c r="N561" s="251"/>
      <c r="O561" s="251"/>
      <c r="P561" s="251"/>
      <c r="Q561" s="251"/>
      <c r="R561" s="251"/>
      <c r="S561" s="251"/>
      <c r="T561" s="252"/>
    </row>
    <row r="562" spans="1:20" ht="9.75" customHeight="1" x14ac:dyDescent="0.2">
      <c r="A562" s="26" t="str">
        <f t="shared" ref="A562:B569" si="175">A512</f>
        <v/>
      </c>
      <c r="B562" s="26" t="str">
        <f t="shared" si="175"/>
        <v/>
      </c>
      <c r="C562" s="248"/>
      <c r="D562" s="248"/>
      <c r="E562" s="26" t="str">
        <f t="shared" si="174"/>
        <v/>
      </c>
      <c r="F562" s="242" t="str">
        <f t="shared" si="174"/>
        <v/>
      </c>
      <c r="G562" s="243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/>
      </c>
    </row>
    <row r="563" spans="1:20" ht="9.75" customHeight="1" x14ac:dyDescent="0.2">
      <c r="A563" s="26" t="str">
        <f t="shared" si="175"/>
        <v/>
      </c>
      <c r="B563" s="26" t="str">
        <f t="shared" si="175"/>
        <v/>
      </c>
      <c r="C563" s="248"/>
      <c r="D563" s="248"/>
      <c r="E563" s="26" t="str">
        <f t="shared" si="174"/>
        <v>Jahresprogramm in</v>
      </c>
      <c r="F563" s="244" t="str">
        <f t="shared" si="174"/>
        <v>Zahl und</v>
      </c>
      <c r="G563" s="245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>vorhabensspezifische</v>
      </c>
      <c r="K563" s="26" t="str">
        <f t="shared" si="177"/>
        <v>vorhabens-</v>
      </c>
      <c r="L563" s="173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>Auftrags-</v>
      </c>
      <c r="T563" s="26" t="str">
        <f t="shared" si="177"/>
        <v>Sonstige</v>
      </c>
    </row>
    <row r="564" spans="1:20" ht="9.75" customHeight="1" x14ac:dyDescent="0.2">
      <c r="A564" s="26" t="str">
        <f t="shared" si="175"/>
        <v>Lfd.</v>
      </c>
      <c r="B564" s="26" t="str">
        <f t="shared" si="175"/>
        <v>Arbeiten</v>
      </c>
      <c r="C564" s="248"/>
      <c r="D564" s="248"/>
      <c r="E564" s="26" t="str">
        <f t="shared" si="174"/>
        <v>Projektabschnitten</v>
      </c>
      <c r="F564" s="244" t="str">
        <f t="shared" si="174"/>
        <v>Qualifika-</v>
      </c>
      <c r="G564" s="245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>Instrumente,</v>
      </c>
      <c r="K564" s="26" t="str">
        <f t="shared" si="178"/>
        <v>spezifische</v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>forschung u.</v>
      </c>
      <c r="T564" s="26" t="str">
        <f t="shared" si="178"/>
        <v>Ausgaben</v>
      </c>
    </row>
    <row r="565" spans="1:20" ht="9.75" customHeight="1" x14ac:dyDescent="0.2">
      <c r="A565" s="26" t="str">
        <f t="shared" si="175"/>
        <v>Nr.</v>
      </c>
      <c r="B565" s="26" t="str">
        <f t="shared" si="175"/>
        <v>von/bis</v>
      </c>
      <c r="C565" s="248"/>
      <c r="D565" s="248"/>
      <c r="E565" s="26" t="str">
        <f t="shared" si="174"/>
        <v>im Kalenderjahr</v>
      </c>
      <c r="F565" s="244" t="str">
        <f t="shared" si="174"/>
        <v>tion</v>
      </c>
      <c r="G565" s="245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>Ausrüstungen, Sonstige</v>
      </c>
      <c r="K565" s="26" t="str">
        <f t="shared" si="179"/>
        <v>Instrumente,</v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>technisches</v>
      </c>
      <c r="T565" s="26" t="str">
        <f t="shared" si="179"/>
        <v>für</v>
      </c>
    </row>
    <row r="566" spans="1:20" ht="9.75" customHeight="1" x14ac:dyDescent="0.2">
      <c r="A566" s="26" t="str">
        <f t="shared" si="175"/>
        <v/>
      </c>
      <c r="B566" s="26" t="str">
        <f t="shared" si="175"/>
        <v/>
      </c>
      <c r="C566" s="248"/>
      <c r="D566" s="248"/>
      <c r="E566" s="26" t="str">
        <f t="shared" si="174"/>
        <v/>
      </c>
      <c r="F566" s="244" t="str">
        <f t="shared" si="174"/>
        <v/>
      </c>
      <c r="G566" s="245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>Ausgaben</v>
      </c>
      <c r="K566" s="26" t="str">
        <f t="shared" si="180"/>
        <v>Ausrüstungen</v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>Wissen</v>
      </c>
      <c r="T566" s="26" t="str">
        <f t="shared" si="180"/>
        <v>Material</v>
      </c>
    </row>
    <row r="567" spans="1:20" ht="9.75" customHeight="1" x14ac:dyDescent="0.2">
      <c r="A567" s="26" t="str">
        <f t="shared" si="175"/>
        <v/>
      </c>
      <c r="B567" s="26" t="str">
        <f t="shared" si="175"/>
        <v/>
      </c>
      <c r="C567" s="248"/>
      <c r="D567" s="248"/>
      <c r="E567" s="26" t="str">
        <f t="shared" si="174"/>
        <v/>
      </c>
      <c r="F567" s="174" t="str">
        <f>IF(AND(COUNTA(H570:H597),COUNTA(I570:I597)),IF(L598=0,"Hier die Anzahl eintagen!",""),"")</f>
        <v/>
      </c>
      <c r="G567" s="175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>(lt. Spalte 7)</v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>(lt. Spalte 3)</v>
      </c>
      <c r="T567" s="26" t="str">
        <f t="shared" si="181"/>
        <v>(lt. Spalte 7)</v>
      </c>
    </row>
    <row r="568" spans="1:20" ht="9.75" customHeight="1" x14ac:dyDescent="0.2">
      <c r="A568" s="27" t="str">
        <f t="shared" si="175"/>
        <v/>
      </c>
      <c r="B568" s="27" t="str">
        <f t="shared" si="175"/>
        <v/>
      </c>
      <c r="C568" s="249"/>
      <c r="D568" s="249"/>
      <c r="E568" s="27" t="str">
        <f t="shared" si="174"/>
        <v/>
      </c>
      <c r="F568" s="177"/>
      <c r="G568" s="178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">
      <c r="A569" s="18">
        <f t="shared" si="175"/>
        <v>1</v>
      </c>
      <c r="B569" s="18">
        <f t="shared" si="175"/>
        <v>2</v>
      </c>
      <c r="C569" s="237" t="str">
        <f>C519</f>
        <v/>
      </c>
      <c r="D569" s="237"/>
      <c r="E569" s="18">
        <f t="shared" si="174"/>
        <v>3</v>
      </c>
      <c r="F569" s="238">
        <f t="shared" si="174"/>
        <v>4</v>
      </c>
      <c r="G569" s="239"/>
      <c r="H569" s="18">
        <f t="shared" ref="H569:T569" si="183">H519</f>
        <v>5</v>
      </c>
      <c r="I569" s="18">
        <f t="shared" si="183"/>
        <v>6</v>
      </c>
      <c r="J569" s="18">
        <f t="shared" si="183"/>
        <v>7</v>
      </c>
      <c r="K569" s="18">
        <f t="shared" si="183"/>
        <v>8</v>
      </c>
      <c r="L569" s="18">
        <f t="shared" si="183"/>
        <v>9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>
        <f t="shared" si="183"/>
        <v>10</v>
      </c>
      <c r="T569" s="18">
        <f t="shared" si="183"/>
        <v>11</v>
      </c>
    </row>
    <row r="570" spans="1:20" ht="9.75" customHeight="1" x14ac:dyDescent="0.2">
      <c r="A570" s="28"/>
      <c r="B570" s="51"/>
      <c r="C570" s="156"/>
      <c r="D570" s="78" t="str">
        <f>IF($Y$3="ja",UPPER(C570),"O")</f>
        <v>O</v>
      </c>
      <c r="E570" s="23"/>
      <c r="F570" s="155"/>
      <c r="G570" s="185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5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">
      <c r="A572" s="29"/>
      <c r="B572" s="52"/>
      <c r="C572" s="157"/>
      <c r="D572" s="79" t="str">
        <f t="shared" si="184"/>
        <v>O</v>
      </c>
      <c r="E572" s="24"/>
      <c r="F572" s="155"/>
      <c r="G572" s="185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">
      <c r="A573" s="29"/>
      <c r="B573" s="52"/>
      <c r="C573" s="157"/>
      <c r="D573" s="79" t="str">
        <f t="shared" si="184"/>
        <v>O</v>
      </c>
      <c r="E573" s="24"/>
      <c r="F573" s="155"/>
      <c r="G573" s="185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">
      <c r="A574" s="29"/>
      <c r="B574" s="52"/>
      <c r="C574" s="157"/>
      <c r="D574" s="79" t="str">
        <f t="shared" si="184"/>
        <v>O</v>
      </c>
      <c r="E574" s="24"/>
      <c r="F574" s="155"/>
      <c r="G574" s="185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">
      <c r="A575" s="29"/>
      <c r="B575" s="52"/>
      <c r="C575" s="157"/>
      <c r="D575" s="79" t="str">
        <f t="shared" si="184"/>
        <v>O</v>
      </c>
      <c r="E575" s="24"/>
      <c r="F575" s="155"/>
      <c r="G575" s="185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">
      <c r="A576" s="29"/>
      <c r="B576" s="52"/>
      <c r="C576" s="157"/>
      <c r="D576" s="79" t="str">
        <f t="shared" si="184"/>
        <v>O</v>
      </c>
      <c r="E576" s="24"/>
      <c r="F576" s="155"/>
      <c r="G576" s="185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">
      <c r="A577" s="29"/>
      <c r="B577" s="52"/>
      <c r="C577" s="157"/>
      <c r="D577" s="79" t="str">
        <f t="shared" si="184"/>
        <v>O</v>
      </c>
      <c r="E577" s="24"/>
      <c r="F577" s="155"/>
      <c r="G577" s="185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">
      <c r="A578" s="29"/>
      <c r="B578" s="52"/>
      <c r="C578" s="157"/>
      <c r="D578" s="79" t="str">
        <f t="shared" si="184"/>
        <v>O</v>
      </c>
      <c r="E578" s="24"/>
      <c r="F578" s="155"/>
      <c r="G578" s="185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">
      <c r="A579" s="29"/>
      <c r="B579" s="52"/>
      <c r="C579" s="157"/>
      <c r="D579" s="79" t="str">
        <f t="shared" si="184"/>
        <v>O</v>
      </c>
      <c r="E579" s="24"/>
      <c r="F579" s="155"/>
      <c r="G579" s="185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">
      <c r="A580" s="29"/>
      <c r="B580" s="52"/>
      <c r="C580" s="157"/>
      <c r="D580" s="79" t="str">
        <f t="shared" si="184"/>
        <v>O</v>
      </c>
      <c r="E580" s="24"/>
      <c r="F580" s="155"/>
      <c r="G580" s="185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">
      <c r="A581" s="29"/>
      <c r="B581" s="52"/>
      <c r="C581" s="157"/>
      <c r="D581" s="79" t="str">
        <f t="shared" si="184"/>
        <v>O</v>
      </c>
      <c r="E581" s="24"/>
      <c r="F581" s="155"/>
      <c r="G581" s="185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">
      <c r="A582" s="29"/>
      <c r="B582" s="52"/>
      <c r="C582" s="157"/>
      <c r="D582" s="79" t="str">
        <f t="shared" si="184"/>
        <v>O</v>
      </c>
      <c r="E582" s="24"/>
      <c r="F582" s="155"/>
      <c r="G582" s="185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">
      <c r="A583" s="29"/>
      <c r="B583" s="52"/>
      <c r="C583" s="157"/>
      <c r="D583" s="79" t="str">
        <f t="shared" si="184"/>
        <v>O</v>
      </c>
      <c r="E583" s="24"/>
      <c r="F583" s="155"/>
      <c r="G583" s="185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">
      <c r="A584" s="29"/>
      <c r="B584" s="52"/>
      <c r="C584" s="157"/>
      <c r="D584" s="79" t="str">
        <f t="shared" si="184"/>
        <v>O</v>
      </c>
      <c r="E584" s="24"/>
      <c r="F584" s="155"/>
      <c r="G584" s="185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">
      <c r="A585" s="29"/>
      <c r="B585" s="52"/>
      <c r="C585" s="157"/>
      <c r="D585" s="79" t="str">
        <f t="shared" si="184"/>
        <v>O</v>
      </c>
      <c r="E585" s="24"/>
      <c r="F585" s="155"/>
      <c r="G585" s="185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">
      <c r="A586" s="29"/>
      <c r="B586" s="52"/>
      <c r="C586" s="157"/>
      <c r="D586" s="79" t="str">
        <f t="shared" si="184"/>
        <v>O</v>
      </c>
      <c r="E586" s="24"/>
      <c r="F586" s="155"/>
      <c r="G586" s="185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">
      <c r="A587" s="29"/>
      <c r="B587" s="52"/>
      <c r="C587" s="157"/>
      <c r="D587" s="79" t="str">
        <f t="shared" si="184"/>
        <v>O</v>
      </c>
      <c r="E587" s="24"/>
      <c r="F587" s="155"/>
      <c r="G587" s="185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">
      <c r="A588" s="29"/>
      <c r="B588" s="52"/>
      <c r="C588" s="157"/>
      <c r="D588" s="79" t="str">
        <f t="shared" si="184"/>
        <v>O</v>
      </c>
      <c r="E588" s="24"/>
      <c r="F588" s="155"/>
      <c r="G588" s="185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">
      <c r="A589" s="29"/>
      <c r="B589" s="52"/>
      <c r="C589" s="157"/>
      <c r="D589" s="79" t="str">
        <f t="shared" si="184"/>
        <v>O</v>
      </c>
      <c r="E589" s="24"/>
      <c r="F589" s="155"/>
      <c r="G589" s="185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">
      <c r="A590" s="29"/>
      <c r="B590" s="52"/>
      <c r="C590" s="157"/>
      <c r="D590" s="79" t="str">
        <f t="shared" si="184"/>
        <v>O</v>
      </c>
      <c r="E590" s="24"/>
      <c r="F590" s="155"/>
      <c r="G590" s="185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">
      <c r="A591" s="29"/>
      <c r="B591" s="52"/>
      <c r="C591" s="157"/>
      <c r="D591" s="79" t="str">
        <f t="shared" si="184"/>
        <v>O</v>
      </c>
      <c r="E591" s="24"/>
      <c r="F591" s="155"/>
      <c r="G591" s="185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">
      <c r="A592" s="29"/>
      <c r="B592" s="52"/>
      <c r="C592" s="157"/>
      <c r="D592" s="79" t="str">
        <f t="shared" si="184"/>
        <v>O</v>
      </c>
      <c r="E592" s="24"/>
      <c r="F592" s="155"/>
      <c r="G592" s="185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">
      <c r="A593" s="29"/>
      <c r="B593" s="52"/>
      <c r="C593" s="157"/>
      <c r="D593" s="79" t="str">
        <f t="shared" si="184"/>
        <v>O</v>
      </c>
      <c r="E593" s="24"/>
      <c r="F593" s="155"/>
      <c r="G593" s="185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">
      <c r="A594" s="29"/>
      <c r="B594" s="52"/>
      <c r="C594" s="157"/>
      <c r="D594" s="79" t="str">
        <f t="shared" si="184"/>
        <v>O</v>
      </c>
      <c r="E594" s="24"/>
      <c r="F594" s="155"/>
      <c r="G594" s="185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">
      <c r="A595" s="29"/>
      <c r="B595" s="52"/>
      <c r="C595" s="157"/>
      <c r="D595" s="79" t="str">
        <f t="shared" si="184"/>
        <v>O</v>
      </c>
      <c r="E595" s="24"/>
      <c r="F595" s="155"/>
      <c r="G595" s="185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">
      <c r="A596" s="29"/>
      <c r="B596" s="52"/>
      <c r="C596" s="157"/>
      <c r="D596" s="79" t="str">
        <f t="shared" si="184"/>
        <v>O</v>
      </c>
      <c r="E596" s="24"/>
      <c r="F596" s="155"/>
      <c r="G596" s="185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69" t="str">
        <f>U546</f>
        <v xml:space="preserve"> </v>
      </c>
    </row>
    <row r="597" spans="1:24" ht="9.75" customHeight="1" x14ac:dyDescent="0.2">
      <c r="A597" s="30"/>
      <c r="B597" s="53"/>
      <c r="C597" s="158"/>
      <c r="D597" s="80" t="str">
        <f t="shared" si="184"/>
        <v>O</v>
      </c>
      <c r="E597" s="25"/>
      <c r="F597" s="155"/>
      <c r="G597" s="185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69"/>
    </row>
    <row r="598" spans="1:24" ht="9.75" customHeight="1" x14ac:dyDescent="0.2">
      <c r="A598" s="189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69"/>
    </row>
    <row r="599" spans="1:24" ht="9.75" customHeight="1" x14ac:dyDescent="0.2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69"/>
    </row>
    <row r="600" spans="1:24" ht="9.75" customHeight="1" x14ac:dyDescent="0.2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69"/>
    </row>
    <row r="601" spans="1:24" ht="9.75" customHeight="1" x14ac:dyDescent="0.2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">
      <c r="A602" s="127" t="str">
        <f>A552</f>
        <v>Arbeits-, Zeit- und Ausgabenplan (Prozessinnovation)</v>
      </c>
      <c r="B602" s="7"/>
      <c r="C602" s="7"/>
      <c r="D602" s="7"/>
      <c r="E602" s="8"/>
      <c r="F602" s="8"/>
      <c r="G602" s="8"/>
      <c r="H602" s="8"/>
      <c r="I602" s="8"/>
      <c r="J602" s="8"/>
      <c r="K602" s="257" t="str">
        <f>K552</f>
        <v>BN: ______________________</v>
      </c>
      <c r="L602" s="257"/>
      <c r="M602" s="257"/>
      <c r="N602" s="257"/>
      <c r="O602" s="257"/>
      <c r="P602" s="257"/>
      <c r="Q602" s="257"/>
      <c r="R602" s="257"/>
      <c r="S602" s="257"/>
      <c r="T602" s="257"/>
    </row>
    <row r="603" spans="1:24" ht="9.75" customHeight="1" x14ac:dyDescent="0.2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</row>
    <row r="604" spans="1:24" ht="9.75" customHeight="1" x14ac:dyDescent="0.2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">
      <c r="A605" s="255" t="str">
        <f>A555</f>
        <v>Jahr</v>
      </c>
      <c r="B605" s="256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">
      <c r="A606" s="253">
        <f>A556</f>
        <v>0</v>
      </c>
      <c r="B606" s="254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46" t="str">
        <f>IF(AND(D605,D606,D607),"","FEHLER-verursachende Bearbeitung der AZA-Vorlage")</f>
        <v/>
      </c>
      <c r="F607" s="246"/>
      <c r="G607" s="246"/>
      <c r="H607" s="246"/>
      <c r="I607" s="246"/>
      <c r="J607" s="246"/>
      <c r="K607" s="246"/>
      <c r="L607" s="246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">
      <c r="A608" s="12"/>
      <c r="B608" s="12"/>
      <c r="C608" s="12"/>
      <c r="D608" s="12"/>
      <c r="E608" s="246"/>
      <c r="F608" s="246"/>
      <c r="G608" s="246"/>
      <c r="H608" s="246"/>
      <c r="I608" s="246"/>
      <c r="J608" s="246"/>
      <c r="K608" s="246"/>
      <c r="L608" s="246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">
      <c r="A610" s="13"/>
      <c r="B610" s="13"/>
      <c r="C610" s="13"/>
      <c r="D610" s="13"/>
      <c r="E610" s="212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">
      <c r="A611" s="48" t="str">
        <f>A561</f>
        <v/>
      </c>
      <c r="B611" s="48" t="str">
        <f>B561</f>
        <v/>
      </c>
      <c r="C611" s="247" t="str">
        <f>C561</f>
        <v>FuE-Kategorie</v>
      </c>
      <c r="D611" s="247"/>
      <c r="E611" s="48" t="str">
        <f t="shared" ref="E611:F619" si="189">E561</f>
        <v/>
      </c>
      <c r="F611" s="241" t="str">
        <f t="shared" si="189"/>
        <v>Personal</v>
      </c>
      <c r="G611" s="241"/>
      <c r="H611" s="241"/>
      <c r="I611" s="241"/>
      <c r="J611" s="48" t="str">
        <f>J561</f>
        <v/>
      </c>
      <c r="K611" s="250" t="str">
        <f>K561</f>
        <v xml:space="preserve">Ausgabengruppe </v>
      </c>
      <c r="L611" s="251"/>
      <c r="M611" s="251"/>
      <c r="N611" s="251"/>
      <c r="O611" s="251"/>
      <c r="P611" s="251"/>
      <c r="Q611" s="251"/>
      <c r="R611" s="251"/>
      <c r="S611" s="251"/>
      <c r="T611" s="252"/>
    </row>
    <row r="612" spans="1:20" ht="9.75" customHeight="1" x14ac:dyDescent="0.2">
      <c r="A612" s="26" t="str">
        <f t="shared" ref="A612:B619" si="190">A562</f>
        <v/>
      </c>
      <c r="B612" s="26" t="str">
        <f t="shared" si="190"/>
        <v/>
      </c>
      <c r="C612" s="248"/>
      <c r="D612" s="248"/>
      <c r="E612" s="26" t="str">
        <f t="shared" si="189"/>
        <v/>
      </c>
      <c r="F612" s="242" t="str">
        <f t="shared" si="189"/>
        <v/>
      </c>
      <c r="G612" s="243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/>
      </c>
    </row>
    <row r="613" spans="1:20" ht="9.75" customHeight="1" x14ac:dyDescent="0.2">
      <c r="A613" s="26" t="str">
        <f t="shared" si="190"/>
        <v/>
      </c>
      <c r="B613" s="26" t="str">
        <f t="shared" si="190"/>
        <v/>
      </c>
      <c r="C613" s="248"/>
      <c r="D613" s="248"/>
      <c r="E613" s="26" t="str">
        <f t="shared" si="189"/>
        <v>Jahresprogramm in</v>
      </c>
      <c r="F613" s="244" t="str">
        <f t="shared" si="189"/>
        <v>Zahl und</v>
      </c>
      <c r="G613" s="245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>vorhabensspezifische</v>
      </c>
      <c r="K613" s="26" t="str">
        <f t="shared" si="192"/>
        <v>vorhabens-</v>
      </c>
      <c r="L613" s="173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>Auftrags-</v>
      </c>
      <c r="T613" s="26" t="str">
        <f t="shared" si="192"/>
        <v>Sonstige</v>
      </c>
    </row>
    <row r="614" spans="1:20" ht="9.75" customHeight="1" x14ac:dyDescent="0.2">
      <c r="A614" s="26" t="str">
        <f t="shared" si="190"/>
        <v>Lfd.</v>
      </c>
      <c r="B614" s="26" t="str">
        <f t="shared" si="190"/>
        <v>Arbeiten</v>
      </c>
      <c r="C614" s="248"/>
      <c r="D614" s="248"/>
      <c r="E614" s="26" t="str">
        <f t="shared" si="189"/>
        <v>Projektabschnitten</v>
      </c>
      <c r="F614" s="244" t="str">
        <f t="shared" si="189"/>
        <v>Qualifika-</v>
      </c>
      <c r="G614" s="245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>Instrumente,</v>
      </c>
      <c r="K614" s="26" t="str">
        <f t="shared" si="193"/>
        <v>spezifische</v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>forschung u.</v>
      </c>
      <c r="T614" s="26" t="str">
        <f t="shared" si="193"/>
        <v>Ausgaben</v>
      </c>
    </row>
    <row r="615" spans="1:20" ht="9.75" customHeight="1" x14ac:dyDescent="0.2">
      <c r="A615" s="26" t="str">
        <f t="shared" si="190"/>
        <v>Nr.</v>
      </c>
      <c r="B615" s="26" t="str">
        <f t="shared" si="190"/>
        <v>von/bis</v>
      </c>
      <c r="C615" s="248"/>
      <c r="D615" s="248"/>
      <c r="E615" s="26" t="str">
        <f t="shared" si="189"/>
        <v>im Kalenderjahr</v>
      </c>
      <c r="F615" s="244" t="str">
        <f t="shared" si="189"/>
        <v>tion</v>
      </c>
      <c r="G615" s="245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>Ausrüstungen, Sonstige</v>
      </c>
      <c r="K615" s="26" t="str">
        <f t="shared" si="194"/>
        <v>Instrumente,</v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>technisches</v>
      </c>
      <c r="T615" s="26" t="str">
        <f t="shared" si="194"/>
        <v>für</v>
      </c>
    </row>
    <row r="616" spans="1:20" ht="9.75" customHeight="1" x14ac:dyDescent="0.2">
      <c r="A616" s="26" t="str">
        <f t="shared" si="190"/>
        <v/>
      </c>
      <c r="B616" s="26" t="str">
        <f t="shared" si="190"/>
        <v/>
      </c>
      <c r="C616" s="248"/>
      <c r="D616" s="248"/>
      <c r="E616" s="26" t="str">
        <f t="shared" si="189"/>
        <v/>
      </c>
      <c r="F616" s="244" t="str">
        <f t="shared" si="189"/>
        <v/>
      </c>
      <c r="G616" s="245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>Ausgaben</v>
      </c>
      <c r="K616" s="26" t="str">
        <f t="shared" si="195"/>
        <v>Ausrüstungen</v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>Wissen</v>
      </c>
      <c r="T616" s="26" t="str">
        <f t="shared" si="195"/>
        <v>Material</v>
      </c>
    </row>
    <row r="617" spans="1:20" ht="9.75" customHeight="1" x14ac:dyDescent="0.2">
      <c r="A617" s="26" t="str">
        <f t="shared" si="190"/>
        <v/>
      </c>
      <c r="B617" s="26" t="str">
        <f t="shared" si="190"/>
        <v/>
      </c>
      <c r="C617" s="248"/>
      <c r="D617" s="248"/>
      <c r="E617" s="26" t="str">
        <f t="shared" si="189"/>
        <v/>
      </c>
      <c r="F617" s="174" t="str">
        <f>IF(AND(COUNTA(H620:H647),COUNTA(I620:I647)),IF(L648=0,"Hier die Anzahl eintagen!",""),"")</f>
        <v/>
      </c>
      <c r="G617" s="175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>(lt. Spalte 7)</v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>(lt. Spalte 3)</v>
      </c>
      <c r="T617" s="26" t="str">
        <f t="shared" si="196"/>
        <v>(lt. Spalte 7)</v>
      </c>
    </row>
    <row r="618" spans="1:20" ht="9.75" customHeight="1" x14ac:dyDescent="0.2">
      <c r="A618" s="27" t="str">
        <f t="shared" si="190"/>
        <v/>
      </c>
      <c r="B618" s="27" t="str">
        <f t="shared" si="190"/>
        <v/>
      </c>
      <c r="C618" s="249"/>
      <c r="D618" s="249"/>
      <c r="E618" s="27" t="str">
        <f t="shared" si="189"/>
        <v/>
      </c>
      <c r="F618" s="177"/>
      <c r="G618" s="178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">
      <c r="A619" s="18">
        <f t="shared" si="190"/>
        <v>1</v>
      </c>
      <c r="B619" s="18">
        <f t="shared" si="190"/>
        <v>2</v>
      </c>
      <c r="C619" s="237" t="str">
        <f>C569</f>
        <v/>
      </c>
      <c r="D619" s="237"/>
      <c r="E619" s="18">
        <f t="shared" si="189"/>
        <v>3</v>
      </c>
      <c r="F619" s="238">
        <f t="shared" si="189"/>
        <v>4</v>
      </c>
      <c r="G619" s="239"/>
      <c r="H619" s="18">
        <f t="shared" ref="H619:T619" si="198">H569</f>
        <v>5</v>
      </c>
      <c r="I619" s="18">
        <f t="shared" si="198"/>
        <v>6</v>
      </c>
      <c r="J619" s="18">
        <f t="shared" si="198"/>
        <v>7</v>
      </c>
      <c r="K619" s="18">
        <f t="shared" si="198"/>
        <v>8</v>
      </c>
      <c r="L619" s="18">
        <f t="shared" si="198"/>
        <v>9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>
        <f t="shared" si="198"/>
        <v>10</v>
      </c>
      <c r="T619" s="18">
        <f t="shared" si="198"/>
        <v>11</v>
      </c>
    </row>
    <row r="620" spans="1:20" ht="9.75" customHeight="1" x14ac:dyDescent="0.2">
      <c r="A620" s="28"/>
      <c r="B620" s="51"/>
      <c r="C620" s="156"/>
      <c r="D620" s="78" t="str">
        <f>IF($Y$3="ja",UPPER(C620),"O")</f>
        <v>O</v>
      </c>
      <c r="E620" s="23"/>
      <c r="F620" s="155"/>
      <c r="G620" s="185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5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">
      <c r="A622" s="29"/>
      <c r="B622" s="52"/>
      <c r="C622" s="157"/>
      <c r="D622" s="79" t="str">
        <f t="shared" si="199"/>
        <v>O</v>
      </c>
      <c r="E622" s="24"/>
      <c r="F622" s="155"/>
      <c r="G622" s="185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">
      <c r="A623" s="29"/>
      <c r="B623" s="52"/>
      <c r="C623" s="157"/>
      <c r="D623" s="79" t="str">
        <f t="shared" si="199"/>
        <v>O</v>
      </c>
      <c r="E623" s="24"/>
      <c r="F623" s="155"/>
      <c r="G623" s="185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">
      <c r="A624" s="29"/>
      <c r="B624" s="52"/>
      <c r="C624" s="157"/>
      <c r="D624" s="79" t="str">
        <f t="shared" si="199"/>
        <v>O</v>
      </c>
      <c r="E624" s="24"/>
      <c r="F624" s="155"/>
      <c r="G624" s="185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">
      <c r="A625" s="29"/>
      <c r="B625" s="52"/>
      <c r="C625" s="157"/>
      <c r="D625" s="79" t="str">
        <f t="shared" si="199"/>
        <v>O</v>
      </c>
      <c r="E625" s="24"/>
      <c r="F625" s="155"/>
      <c r="G625" s="185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">
      <c r="A626" s="29"/>
      <c r="B626" s="52"/>
      <c r="C626" s="157"/>
      <c r="D626" s="79" t="str">
        <f t="shared" si="199"/>
        <v>O</v>
      </c>
      <c r="E626" s="24"/>
      <c r="F626" s="155"/>
      <c r="G626" s="185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">
      <c r="A627" s="29"/>
      <c r="B627" s="52"/>
      <c r="C627" s="157"/>
      <c r="D627" s="79" t="str">
        <f t="shared" si="199"/>
        <v>O</v>
      </c>
      <c r="E627" s="24"/>
      <c r="F627" s="155"/>
      <c r="G627" s="185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">
      <c r="A628" s="29"/>
      <c r="B628" s="52"/>
      <c r="C628" s="157"/>
      <c r="D628" s="79" t="str">
        <f t="shared" si="199"/>
        <v>O</v>
      </c>
      <c r="E628" s="24"/>
      <c r="F628" s="155"/>
      <c r="G628" s="185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">
      <c r="A629" s="29"/>
      <c r="B629" s="52"/>
      <c r="C629" s="157"/>
      <c r="D629" s="79" t="str">
        <f t="shared" si="199"/>
        <v>O</v>
      </c>
      <c r="E629" s="24"/>
      <c r="F629" s="155"/>
      <c r="G629" s="185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">
      <c r="A630" s="29"/>
      <c r="B630" s="52"/>
      <c r="C630" s="157"/>
      <c r="D630" s="79" t="str">
        <f t="shared" si="199"/>
        <v>O</v>
      </c>
      <c r="E630" s="24"/>
      <c r="F630" s="155"/>
      <c r="G630" s="185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">
      <c r="A631" s="29"/>
      <c r="B631" s="52"/>
      <c r="C631" s="157"/>
      <c r="D631" s="79" t="str">
        <f t="shared" si="199"/>
        <v>O</v>
      </c>
      <c r="E631" s="24"/>
      <c r="F631" s="155"/>
      <c r="G631" s="185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">
      <c r="A632" s="29"/>
      <c r="B632" s="52"/>
      <c r="C632" s="157"/>
      <c r="D632" s="79" t="str">
        <f t="shared" si="199"/>
        <v>O</v>
      </c>
      <c r="E632" s="24"/>
      <c r="F632" s="155"/>
      <c r="G632" s="185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">
      <c r="A633" s="29"/>
      <c r="B633" s="52"/>
      <c r="C633" s="157"/>
      <c r="D633" s="79" t="str">
        <f t="shared" si="199"/>
        <v>O</v>
      </c>
      <c r="E633" s="24"/>
      <c r="F633" s="155"/>
      <c r="G633" s="185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">
      <c r="A634" s="29"/>
      <c r="B634" s="52"/>
      <c r="C634" s="157"/>
      <c r="D634" s="79" t="str">
        <f t="shared" si="199"/>
        <v>O</v>
      </c>
      <c r="E634" s="24"/>
      <c r="F634" s="155"/>
      <c r="G634" s="185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">
      <c r="A635" s="29"/>
      <c r="B635" s="52"/>
      <c r="C635" s="157"/>
      <c r="D635" s="79" t="str">
        <f t="shared" si="199"/>
        <v>O</v>
      </c>
      <c r="E635" s="24"/>
      <c r="F635" s="155"/>
      <c r="G635" s="185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">
      <c r="A636" s="29"/>
      <c r="B636" s="52"/>
      <c r="C636" s="157"/>
      <c r="D636" s="79" t="str">
        <f t="shared" si="199"/>
        <v>O</v>
      </c>
      <c r="E636" s="24"/>
      <c r="F636" s="155"/>
      <c r="G636" s="185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">
      <c r="A637" s="29"/>
      <c r="B637" s="52"/>
      <c r="C637" s="157"/>
      <c r="D637" s="79" t="str">
        <f t="shared" si="199"/>
        <v>O</v>
      </c>
      <c r="E637" s="24"/>
      <c r="F637" s="155"/>
      <c r="G637" s="185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">
      <c r="A638" s="29"/>
      <c r="B638" s="52"/>
      <c r="C638" s="157"/>
      <c r="D638" s="79" t="str">
        <f t="shared" si="199"/>
        <v>O</v>
      </c>
      <c r="E638" s="24"/>
      <c r="F638" s="155"/>
      <c r="G638" s="185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">
      <c r="A639" s="29"/>
      <c r="B639" s="52"/>
      <c r="C639" s="157"/>
      <c r="D639" s="79" t="str">
        <f t="shared" si="199"/>
        <v>O</v>
      </c>
      <c r="E639" s="24"/>
      <c r="F639" s="155"/>
      <c r="G639" s="185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">
      <c r="A640" s="29"/>
      <c r="B640" s="52"/>
      <c r="C640" s="157"/>
      <c r="D640" s="79" t="str">
        <f t="shared" si="199"/>
        <v>O</v>
      </c>
      <c r="E640" s="24"/>
      <c r="F640" s="155"/>
      <c r="G640" s="185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">
      <c r="A641" s="29"/>
      <c r="B641" s="52"/>
      <c r="C641" s="157"/>
      <c r="D641" s="79" t="str">
        <f t="shared" si="199"/>
        <v>O</v>
      </c>
      <c r="E641" s="24"/>
      <c r="F641" s="155"/>
      <c r="G641" s="185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">
      <c r="A642" s="29"/>
      <c r="B642" s="52"/>
      <c r="C642" s="157"/>
      <c r="D642" s="79" t="str">
        <f t="shared" si="199"/>
        <v>O</v>
      </c>
      <c r="E642" s="24"/>
      <c r="F642" s="155"/>
      <c r="G642" s="185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">
      <c r="A643" s="29"/>
      <c r="B643" s="52"/>
      <c r="C643" s="157"/>
      <c r="D643" s="79" t="str">
        <f t="shared" si="199"/>
        <v>O</v>
      </c>
      <c r="E643" s="24"/>
      <c r="F643" s="155"/>
      <c r="G643" s="185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">
      <c r="A644" s="29"/>
      <c r="B644" s="52"/>
      <c r="C644" s="157"/>
      <c r="D644" s="79" t="str">
        <f t="shared" si="199"/>
        <v>O</v>
      </c>
      <c r="E644" s="24"/>
      <c r="F644" s="155"/>
      <c r="G644" s="185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">
      <c r="A645" s="29"/>
      <c r="B645" s="52"/>
      <c r="C645" s="157"/>
      <c r="D645" s="79" t="str">
        <f t="shared" si="199"/>
        <v>O</v>
      </c>
      <c r="E645" s="24"/>
      <c r="F645" s="155"/>
      <c r="G645" s="185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">
      <c r="A646" s="29"/>
      <c r="B646" s="52"/>
      <c r="C646" s="157"/>
      <c r="D646" s="79" t="str">
        <f t="shared" si="199"/>
        <v>O</v>
      </c>
      <c r="E646" s="24"/>
      <c r="F646" s="155"/>
      <c r="G646" s="185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69" t="str">
        <f>U596</f>
        <v xml:space="preserve"> </v>
      </c>
    </row>
    <row r="647" spans="1:24" ht="9.75" customHeight="1" x14ac:dyDescent="0.2">
      <c r="A647" s="30"/>
      <c r="B647" s="53"/>
      <c r="C647" s="158"/>
      <c r="D647" s="80" t="str">
        <f t="shared" si="199"/>
        <v>O</v>
      </c>
      <c r="E647" s="25"/>
      <c r="F647" s="155"/>
      <c r="G647" s="185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69"/>
    </row>
    <row r="648" spans="1:24" ht="9.75" customHeight="1" x14ac:dyDescent="0.2">
      <c r="A648" s="189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69"/>
    </row>
    <row r="649" spans="1:24" ht="9.75" customHeight="1" x14ac:dyDescent="0.2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69"/>
    </row>
    <row r="650" spans="1:24" ht="9.75" customHeight="1" x14ac:dyDescent="0.2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69"/>
    </row>
    <row r="651" spans="1:24" ht="9.75" customHeight="1" x14ac:dyDescent="0.2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">
      <c r="A652" s="127" t="str">
        <f>A602</f>
        <v>Arbeits-, Zeit- und Ausgabenplan (Prozessinnovation)</v>
      </c>
      <c r="B652" s="7"/>
      <c r="C652" s="7"/>
      <c r="D652" s="7"/>
      <c r="E652" s="8"/>
      <c r="F652" s="8"/>
      <c r="G652" s="8"/>
      <c r="H652" s="8"/>
      <c r="I652" s="8"/>
      <c r="J652" s="8"/>
      <c r="K652" s="257" t="str">
        <f>K602</f>
        <v>BN: ______________________</v>
      </c>
      <c r="L652" s="257"/>
      <c r="M652" s="257"/>
      <c r="N652" s="257"/>
      <c r="O652" s="257"/>
      <c r="P652" s="257"/>
      <c r="Q652" s="257"/>
      <c r="R652" s="257"/>
      <c r="S652" s="257"/>
      <c r="T652" s="257"/>
    </row>
    <row r="653" spans="1:24" ht="9.75" customHeight="1" x14ac:dyDescent="0.2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57"/>
      <c r="L653" s="257"/>
      <c r="M653" s="257"/>
      <c r="N653" s="257"/>
      <c r="O653" s="257"/>
      <c r="P653" s="257"/>
      <c r="Q653" s="257"/>
      <c r="R653" s="257"/>
      <c r="S653" s="257"/>
      <c r="T653" s="257"/>
    </row>
    <row r="654" spans="1:24" ht="9.75" customHeight="1" x14ac:dyDescent="0.2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">
      <c r="A655" s="255" t="str">
        <f>A605</f>
        <v>Jahr</v>
      </c>
      <c r="B655" s="256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">
      <c r="A656" s="253">
        <f>A606</f>
        <v>0</v>
      </c>
      <c r="B656" s="254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46" t="str">
        <f>IF(AND(D655,D656,D657),"","FEHLER-verursachende Bearbeitung der AZA-Vorlage")</f>
        <v/>
      </c>
      <c r="F657" s="246"/>
      <c r="G657" s="246"/>
      <c r="H657" s="246"/>
      <c r="I657" s="246"/>
      <c r="J657" s="246"/>
      <c r="K657" s="246"/>
      <c r="L657" s="246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">
      <c r="A658" s="12"/>
      <c r="B658" s="12"/>
      <c r="C658" s="12"/>
      <c r="D658" s="12"/>
      <c r="E658" s="246"/>
      <c r="F658" s="246"/>
      <c r="G658" s="246"/>
      <c r="H658" s="246"/>
      <c r="I658" s="246"/>
      <c r="J658" s="246"/>
      <c r="K658" s="246"/>
      <c r="L658" s="246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">
      <c r="A660" s="13"/>
      <c r="B660" s="13"/>
      <c r="C660" s="13"/>
      <c r="D660" s="13"/>
      <c r="E660" s="212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">
      <c r="A661" s="48" t="str">
        <f>A611</f>
        <v/>
      </c>
      <c r="B661" s="48" t="str">
        <f>B611</f>
        <v/>
      </c>
      <c r="C661" s="247" t="str">
        <f>C611</f>
        <v>FuE-Kategorie</v>
      </c>
      <c r="D661" s="247"/>
      <c r="E661" s="48" t="str">
        <f t="shared" ref="E661:F669" si="204">E611</f>
        <v/>
      </c>
      <c r="F661" s="241" t="str">
        <f t="shared" si="204"/>
        <v>Personal</v>
      </c>
      <c r="G661" s="241"/>
      <c r="H661" s="241"/>
      <c r="I661" s="241"/>
      <c r="J661" s="48" t="str">
        <f>J611</f>
        <v/>
      </c>
      <c r="K661" s="250" t="str">
        <f>K611</f>
        <v xml:space="preserve">Ausgabengruppe </v>
      </c>
      <c r="L661" s="251"/>
      <c r="M661" s="251"/>
      <c r="N661" s="251"/>
      <c r="O661" s="251"/>
      <c r="P661" s="251"/>
      <c r="Q661" s="251"/>
      <c r="R661" s="251"/>
      <c r="S661" s="251"/>
      <c r="T661" s="252"/>
    </row>
    <row r="662" spans="1:20" ht="9.75" customHeight="1" x14ac:dyDescent="0.2">
      <c r="A662" s="26" t="str">
        <f t="shared" ref="A662:B669" si="205">A612</f>
        <v/>
      </c>
      <c r="B662" s="26" t="str">
        <f t="shared" si="205"/>
        <v/>
      </c>
      <c r="C662" s="248"/>
      <c r="D662" s="248"/>
      <c r="E662" s="26" t="str">
        <f t="shared" si="204"/>
        <v/>
      </c>
      <c r="F662" s="242" t="str">
        <f t="shared" si="204"/>
        <v/>
      </c>
      <c r="G662" s="243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/>
      </c>
    </row>
    <row r="663" spans="1:20" ht="9.75" customHeight="1" x14ac:dyDescent="0.2">
      <c r="A663" s="26" t="str">
        <f t="shared" si="205"/>
        <v/>
      </c>
      <c r="B663" s="26" t="str">
        <f t="shared" si="205"/>
        <v/>
      </c>
      <c r="C663" s="248"/>
      <c r="D663" s="248"/>
      <c r="E663" s="26" t="str">
        <f t="shared" si="204"/>
        <v>Jahresprogramm in</v>
      </c>
      <c r="F663" s="244" t="str">
        <f t="shared" si="204"/>
        <v>Zahl und</v>
      </c>
      <c r="G663" s="245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>vorhabensspezifische</v>
      </c>
      <c r="K663" s="26" t="str">
        <f t="shared" si="207"/>
        <v>vorhabens-</v>
      </c>
      <c r="L663" s="173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>Auftrags-</v>
      </c>
      <c r="T663" s="26" t="str">
        <f t="shared" si="207"/>
        <v>Sonstige</v>
      </c>
    </row>
    <row r="664" spans="1:20" ht="9.75" customHeight="1" x14ac:dyDescent="0.2">
      <c r="A664" s="26" t="str">
        <f t="shared" si="205"/>
        <v>Lfd.</v>
      </c>
      <c r="B664" s="26" t="str">
        <f t="shared" si="205"/>
        <v>Arbeiten</v>
      </c>
      <c r="C664" s="248"/>
      <c r="D664" s="248"/>
      <c r="E664" s="26" t="str">
        <f t="shared" si="204"/>
        <v>Projektabschnitten</v>
      </c>
      <c r="F664" s="244" t="str">
        <f t="shared" si="204"/>
        <v>Qualifika-</v>
      </c>
      <c r="G664" s="245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>Instrumente,</v>
      </c>
      <c r="K664" s="26" t="str">
        <f t="shared" si="208"/>
        <v>spezifische</v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>forschung u.</v>
      </c>
      <c r="T664" s="26" t="str">
        <f t="shared" si="208"/>
        <v>Ausgaben</v>
      </c>
    </row>
    <row r="665" spans="1:20" ht="9.75" customHeight="1" x14ac:dyDescent="0.2">
      <c r="A665" s="26" t="str">
        <f t="shared" si="205"/>
        <v>Nr.</v>
      </c>
      <c r="B665" s="26" t="str">
        <f t="shared" si="205"/>
        <v>von/bis</v>
      </c>
      <c r="C665" s="248"/>
      <c r="D665" s="248"/>
      <c r="E665" s="26" t="str">
        <f t="shared" si="204"/>
        <v>im Kalenderjahr</v>
      </c>
      <c r="F665" s="244" t="str">
        <f t="shared" si="204"/>
        <v>tion</v>
      </c>
      <c r="G665" s="245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>Ausrüstungen, Sonstige</v>
      </c>
      <c r="K665" s="26" t="str">
        <f t="shared" si="209"/>
        <v>Instrumente,</v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>technisches</v>
      </c>
      <c r="T665" s="26" t="str">
        <f t="shared" si="209"/>
        <v>für</v>
      </c>
    </row>
    <row r="666" spans="1:20" ht="9.75" customHeight="1" x14ac:dyDescent="0.2">
      <c r="A666" s="26" t="str">
        <f t="shared" si="205"/>
        <v/>
      </c>
      <c r="B666" s="26" t="str">
        <f t="shared" si="205"/>
        <v/>
      </c>
      <c r="C666" s="248"/>
      <c r="D666" s="248"/>
      <c r="E666" s="26" t="str">
        <f t="shared" si="204"/>
        <v/>
      </c>
      <c r="F666" s="244" t="str">
        <f t="shared" si="204"/>
        <v/>
      </c>
      <c r="G666" s="245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>Ausgaben</v>
      </c>
      <c r="K666" s="26" t="str">
        <f t="shared" si="210"/>
        <v>Ausrüstungen</v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>Wissen</v>
      </c>
      <c r="T666" s="26" t="str">
        <f t="shared" si="210"/>
        <v>Material</v>
      </c>
    </row>
    <row r="667" spans="1:20" ht="9.75" customHeight="1" x14ac:dyDescent="0.2">
      <c r="A667" s="26" t="str">
        <f t="shared" si="205"/>
        <v/>
      </c>
      <c r="B667" s="26" t="str">
        <f t="shared" si="205"/>
        <v/>
      </c>
      <c r="C667" s="248"/>
      <c r="D667" s="248"/>
      <c r="E667" s="26" t="str">
        <f t="shared" si="204"/>
        <v/>
      </c>
      <c r="F667" s="174" t="str">
        <f>IF(AND(COUNTA(H670:H697),COUNTA(I670:I697)),IF(L698=0,"Hier die Anzahl eintagen!",""),"")</f>
        <v/>
      </c>
      <c r="G667" s="175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>(lt. Spalte 7)</v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>(lt. Spalte 3)</v>
      </c>
      <c r="T667" s="26" t="str">
        <f t="shared" si="211"/>
        <v>(lt. Spalte 7)</v>
      </c>
    </row>
    <row r="668" spans="1:20" ht="9.75" customHeight="1" x14ac:dyDescent="0.2">
      <c r="A668" s="27" t="str">
        <f t="shared" si="205"/>
        <v/>
      </c>
      <c r="B668" s="27" t="str">
        <f t="shared" si="205"/>
        <v/>
      </c>
      <c r="C668" s="249"/>
      <c r="D668" s="249"/>
      <c r="E668" s="27" t="str">
        <f t="shared" si="204"/>
        <v/>
      </c>
      <c r="F668" s="177"/>
      <c r="G668" s="178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">
      <c r="A669" s="18">
        <f t="shared" si="205"/>
        <v>1</v>
      </c>
      <c r="B669" s="18">
        <f t="shared" si="205"/>
        <v>2</v>
      </c>
      <c r="C669" s="237" t="str">
        <f>C619</f>
        <v/>
      </c>
      <c r="D669" s="237"/>
      <c r="E669" s="18">
        <f t="shared" si="204"/>
        <v>3</v>
      </c>
      <c r="F669" s="238">
        <f t="shared" si="204"/>
        <v>4</v>
      </c>
      <c r="G669" s="239"/>
      <c r="H669" s="18">
        <f t="shared" ref="H669:T669" si="213">H619</f>
        <v>5</v>
      </c>
      <c r="I669" s="18">
        <f t="shared" si="213"/>
        <v>6</v>
      </c>
      <c r="J669" s="18">
        <f t="shared" si="213"/>
        <v>7</v>
      </c>
      <c r="K669" s="18">
        <f t="shared" si="213"/>
        <v>8</v>
      </c>
      <c r="L669" s="18">
        <f t="shared" si="213"/>
        <v>9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>
        <f t="shared" si="213"/>
        <v>10</v>
      </c>
      <c r="T669" s="18">
        <f t="shared" si="213"/>
        <v>11</v>
      </c>
    </row>
    <row r="670" spans="1:20" ht="9.75" customHeight="1" x14ac:dyDescent="0.2">
      <c r="A670" s="28"/>
      <c r="B670" s="51"/>
      <c r="C670" s="156"/>
      <c r="D670" s="78" t="str">
        <f>IF($Y$3="ja",UPPER(C670),"O")</f>
        <v>O</v>
      </c>
      <c r="E670" s="23"/>
      <c r="F670" s="155"/>
      <c r="G670" s="185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5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">
      <c r="A672" s="29"/>
      <c r="B672" s="52"/>
      <c r="C672" s="157"/>
      <c r="D672" s="79" t="str">
        <f t="shared" si="214"/>
        <v>O</v>
      </c>
      <c r="E672" s="24"/>
      <c r="F672" s="155"/>
      <c r="G672" s="185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">
      <c r="A673" s="29"/>
      <c r="B673" s="52"/>
      <c r="C673" s="157"/>
      <c r="D673" s="79" t="str">
        <f t="shared" si="214"/>
        <v>O</v>
      </c>
      <c r="E673" s="24"/>
      <c r="F673" s="155"/>
      <c r="G673" s="185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">
      <c r="A674" s="29"/>
      <c r="B674" s="52"/>
      <c r="C674" s="157"/>
      <c r="D674" s="79" t="str">
        <f t="shared" si="214"/>
        <v>O</v>
      </c>
      <c r="E674" s="24"/>
      <c r="F674" s="155"/>
      <c r="G674" s="185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">
      <c r="A675" s="29"/>
      <c r="B675" s="52"/>
      <c r="C675" s="157"/>
      <c r="D675" s="79" t="str">
        <f t="shared" si="214"/>
        <v>O</v>
      </c>
      <c r="E675" s="24"/>
      <c r="F675" s="155"/>
      <c r="G675" s="185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">
      <c r="A676" s="29"/>
      <c r="B676" s="52"/>
      <c r="C676" s="157"/>
      <c r="D676" s="79" t="str">
        <f t="shared" si="214"/>
        <v>O</v>
      </c>
      <c r="E676" s="24"/>
      <c r="F676" s="155"/>
      <c r="G676" s="185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">
      <c r="A677" s="29"/>
      <c r="B677" s="52"/>
      <c r="C677" s="157"/>
      <c r="D677" s="79" t="str">
        <f t="shared" si="214"/>
        <v>O</v>
      </c>
      <c r="E677" s="24"/>
      <c r="F677" s="155"/>
      <c r="G677" s="185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">
      <c r="A678" s="29"/>
      <c r="B678" s="52"/>
      <c r="C678" s="157"/>
      <c r="D678" s="79" t="str">
        <f t="shared" si="214"/>
        <v>O</v>
      </c>
      <c r="E678" s="24"/>
      <c r="F678" s="155"/>
      <c r="G678" s="185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">
      <c r="A679" s="29"/>
      <c r="B679" s="52"/>
      <c r="C679" s="157"/>
      <c r="D679" s="79" t="str">
        <f t="shared" si="214"/>
        <v>O</v>
      </c>
      <c r="E679" s="24"/>
      <c r="F679" s="155"/>
      <c r="G679" s="185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">
      <c r="A680" s="29"/>
      <c r="B680" s="52"/>
      <c r="C680" s="157"/>
      <c r="D680" s="79" t="str">
        <f t="shared" si="214"/>
        <v>O</v>
      </c>
      <c r="E680" s="24"/>
      <c r="F680" s="155"/>
      <c r="G680" s="185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">
      <c r="A681" s="29"/>
      <c r="B681" s="52"/>
      <c r="C681" s="157"/>
      <c r="D681" s="79" t="str">
        <f t="shared" si="214"/>
        <v>O</v>
      </c>
      <c r="E681" s="24"/>
      <c r="F681" s="155"/>
      <c r="G681" s="185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">
      <c r="A682" s="29"/>
      <c r="B682" s="52"/>
      <c r="C682" s="157"/>
      <c r="D682" s="79" t="str">
        <f t="shared" si="214"/>
        <v>O</v>
      </c>
      <c r="E682" s="24"/>
      <c r="F682" s="155"/>
      <c r="G682" s="185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">
      <c r="A683" s="29"/>
      <c r="B683" s="52"/>
      <c r="C683" s="157"/>
      <c r="D683" s="79" t="str">
        <f t="shared" si="214"/>
        <v>O</v>
      </c>
      <c r="E683" s="24"/>
      <c r="F683" s="155"/>
      <c r="G683" s="185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">
      <c r="A684" s="29"/>
      <c r="B684" s="52"/>
      <c r="C684" s="157"/>
      <c r="D684" s="79" t="str">
        <f t="shared" si="214"/>
        <v>O</v>
      </c>
      <c r="E684" s="24"/>
      <c r="F684" s="155"/>
      <c r="G684" s="185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">
      <c r="A685" s="29"/>
      <c r="B685" s="52"/>
      <c r="C685" s="157"/>
      <c r="D685" s="79" t="str">
        <f t="shared" si="214"/>
        <v>O</v>
      </c>
      <c r="E685" s="24"/>
      <c r="F685" s="155"/>
      <c r="G685" s="185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">
      <c r="A686" s="29"/>
      <c r="B686" s="52"/>
      <c r="C686" s="157"/>
      <c r="D686" s="79" t="str">
        <f t="shared" si="214"/>
        <v>O</v>
      </c>
      <c r="E686" s="24"/>
      <c r="F686" s="155"/>
      <c r="G686" s="185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">
      <c r="A687" s="29"/>
      <c r="B687" s="52"/>
      <c r="C687" s="157"/>
      <c r="D687" s="79" t="str">
        <f t="shared" si="214"/>
        <v>O</v>
      </c>
      <c r="E687" s="24"/>
      <c r="F687" s="155"/>
      <c r="G687" s="185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">
      <c r="A688" s="29"/>
      <c r="B688" s="52"/>
      <c r="C688" s="157"/>
      <c r="D688" s="79" t="str">
        <f t="shared" si="214"/>
        <v>O</v>
      </c>
      <c r="E688" s="24"/>
      <c r="F688" s="155"/>
      <c r="G688" s="185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">
      <c r="A689" s="29"/>
      <c r="B689" s="52"/>
      <c r="C689" s="157"/>
      <c r="D689" s="79" t="str">
        <f t="shared" si="214"/>
        <v>O</v>
      </c>
      <c r="E689" s="24"/>
      <c r="F689" s="155"/>
      <c r="G689" s="185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">
      <c r="A690" s="29"/>
      <c r="B690" s="52"/>
      <c r="C690" s="157"/>
      <c r="D690" s="79" t="str">
        <f t="shared" si="214"/>
        <v>O</v>
      </c>
      <c r="E690" s="24"/>
      <c r="F690" s="155"/>
      <c r="G690" s="185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">
      <c r="A691" s="29"/>
      <c r="B691" s="52"/>
      <c r="C691" s="157"/>
      <c r="D691" s="79" t="str">
        <f t="shared" si="214"/>
        <v>O</v>
      </c>
      <c r="E691" s="24"/>
      <c r="F691" s="155"/>
      <c r="G691" s="185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">
      <c r="A692" s="29"/>
      <c r="B692" s="52"/>
      <c r="C692" s="157"/>
      <c r="D692" s="79" t="str">
        <f t="shared" si="214"/>
        <v>O</v>
      </c>
      <c r="E692" s="24"/>
      <c r="F692" s="155"/>
      <c r="G692" s="185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">
      <c r="A693" s="29"/>
      <c r="B693" s="52"/>
      <c r="C693" s="157"/>
      <c r="D693" s="79" t="str">
        <f t="shared" si="214"/>
        <v>O</v>
      </c>
      <c r="E693" s="24"/>
      <c r="F693" s="155"/>
      <c r="G693" s="185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">
      <c r="A694" s="29"/>
      <c r="B694" s="52"/>
      <c r="C694" s="157"/>
      <c r="D694" s="79" t="str">
        <f t="shared" si="214"/>
        <v>O</v>
      </c>
      <c r="E694" s="24"/>
      <c r="F694" s="155"/>
      <c r="G694" s="185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">
      <c r="A695" s="29"/>
      <c r="B695" s="52"/>
      <c r="C695" s="157"/>
      <c r="D695" s="79" t="str">
        <f t="shared" si="214"/>
        <v>O</v>
      </c>
      <c r="E695" s="24"/>
      <c r="F695" s="155"/>
      <c r="G695" s="185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">
      <c r="A696" s="29"/>
      <c r="B696" s="52"/>
      <c r="C696" s="157"/>
      <c r="D696" s="79" t="str">
        <f t="shared" si="214"/>
        <v>O</v>
      </c>
      <c r="E696" s="24"/>
      <c r="F696" s="155"/>
      <c r="G696" s="185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69" t="str">
        <f>U646</f>
        <v xml:space="preserve"> </v>
      </c>
    </row>
    <row r="697" spans="1:24" ht="9.75" customHeight="1" x14ac:dyDescent="0.2">
      <c r="A697" s="30"/>
      <c r="B697" s="53"/>
      <c r="C697" s="158"/>
      <c r="D697" s="80" t="str">
        <f t="shared" si="214"/>
        <v>O</v>
      </c>
      <c r="E697" s="25"/>
      <c r="F697" s="155"/>
      <c r="G697" s="185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69"/>
    </row>
    <row r="698" spans="1:24" ht="9.75" customHeight="1" x14ac:dyDescent="0.2">
      <c r="A698" s="189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69"/>
    </row>
    <row r="699" spans="1:24" ht="9.75" customHeight="1" x14ac:dyDescent="0.2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69"/>
    </row>
    <row r="700" spans="1:24" ht="9.75" customHeight="1" x14ac:dyDescent="0.2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69"/>
    </row>
    <row r="701" spans="1:24" ht="9.75" customHeight="1" x14ac:dyDescent="0.2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">
      <c r="A702" s="127" t="str">
        <f>A652</f>
        <v>Arbeits-, Zeit- und Ausgabenplan (Prozessinnovation)</v>
      </c>
      <c r="B702" s="7"/>
      <c r="C702" s="7"/>
      <c r="D702" s="7"/>
      <c r="E702" s="8"/>
      <c r="F702" s="8"/>
      <c r="G702" s="8"/>
      <c r="H702" s="8"/>
      <c r="I702" s="8"/>
      <c r="J702" s="8"/>
      <c r="K702" s="257" t="str">
        <f>K652</f>
        <v>BN: ______________________</v>
      </c>
      <c r="L702" s="257"/>
      <c r="M702" s="257"/>
      <c r="N702" s="257"/>
      <c r="O702" s="257"/>
      <c r="P702" s="257"/>
      <c r="Q702" s="257"/>
      <c r="R702" s="257"/>
      <c r="S702" s="257"/>
      <c r="T702" s="257"/>
    </row>
    <row r="703" spans="1:24" ht="9.75" customHeight="1" x14ac:dyDescent="0.2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57"/>
      <c r="L703" s="257"/>
      <c r="M703" s="257"/>
      <c r="N703" s="257"/>
      <c r="O703" s="257"/>
      <c r="P703" s="257"/>
      <c r="Q703" s="257"/>
      <c r="R703" s="257"/>
      <c r="S703" s="257"/>
      <c r="T703" s="257"/>
    </row>
    <row r="704" spans="1:24" ht="9.75" customHeight="1" x14ac:dyDescent="0.2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">
      <c r="A705" s="255" t="str">
        <f>A655</f>
        <v>Jahr</v>
      </c>
      <c r="B705" s="256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">
      <c r="A706" s="253">
        <f>A656</f>
        <v>0</v>
      </c>
      <c r="B706" s="254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46" t="str">
        <f>IF(AND(D705,D706,D707),"","FEHLER-verursachende Bearbeitung der AZA-Vorlage")</f>
        <v/>
      </c>
      <c r="F707" s="246"/>
      <c r="G707" s="246"/>
      <c r="H707" s="246"/>
      <c r="I707" s="246"/>
      <c r="J707" s="246"/>
      <c r="K707" s="246"/>
      <c r="L707" s="246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">
      <c r="A708" s="12"/>
      <c r="B708" s="12"/>
      <c r="C708" s="12"/>
      <c r="D708" s="12"/>
      <c r="E708" s="246"/>
      <c r="F708" s="246"/>
      <c r="G708" s="246"/>
      <c r="H708" s="246"/>
      <c r="I708" s="246"/>
      <c r="J708" s="246"/>
      <c r="K708" s="246"/>
      <c r="L708" s="246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">
      <c r="A710" s="13"/>
      <c r="B710" s="13"/>
      <c r="C710" s="13"/>
      <c r="D710" s="13"/>
      <c r="E710" s="212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">
      <c r="A711" s="48" t="str">
        <f>A661</f>
        <v/>
      </c>
      <c r="B711" s="48" t="str">
        <f>B661</f>
        <v/>
      </c>
      <c r="C711" s="247" t="str">
        <f>C661</f>
        <v>FuE-Kategorie</v>
      </c>
      <c r="D711" s="247"/>
      <c r="E711" s="48" t="str">
        <f t="shared" ref="E711:F719" si="219">E661</f>
        <v/>
      </c>
      <c r="F711" s="241" t="str">
        <f t="shared" si="219"/>
        <v>Personal</v>
      </c>
      <c r="G711" s="241"/>
      <c r="H711" s="241"/>
      <c r="I711" s="241"/>
      <c r="J711" s="48" t="str">
        <f>J661</f>
        <v/>
      </c>
      <c r="K711" s="250" t="str">
        <f>K661</f>
        <v xml:space="preserve">Ausgabengruppe </v>
      </c>
      <c r="L711" s="251"/>
      <c r="M711" s="251"/>
      <c r="N711" s="251"/>
      <c r="O711" s="251"/>
      <c r="P711" s="251"/>
      <c r="Q711" s="251"/>
      <c r="R711" s="251"/>
      <c r="S711" s="251"/>
      <c r="T711" s="252"/>
    </row>
    <row r="712" spans="1:20" ht="9.75" customHeight="1" x14ac:dyDescent="0.2">
      <c r="A712" s="26" t="str">
        <f t="shared" ref="A712:B719" si="220">A662</f>
        <v/>
      </c>
      <c r="B712" s="26" t="str">
        <f t="shared" si="220"/>
        <v/>
      </c>
      <c r="C712" s="248"/>
      <c r="D712" s="248"/>
      <c r="E712" s="26" t="str">
        <f t="shared" si="219"/>
        <v/>
      </c>
      <c r="F712" s="242" t="str">
        <f t="shared" si="219"/>
        <v/>
      </c>
      <c r="G712" s="243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/>
      </c>
    </row>
    <row r="713" spans="1:20" ht="9.75" customHeight="1" x14ac:dyDescent="0.2">
      <c r="A713" s="26" t="str">
        <f t="shared" si="220"/>
        <v/>
      </c>
      <c r="B713" s="26" t="str">
        <f t="shared" si="220"/>
        <v/>
      </c>
      <c r="C713" s="248"/>
      <c r="D713" s="248"/>
      <c r="E713" s="26" t="str">
        <f t="shared" si="219"/>
        <v>Jahresprogramm in</v>
      </c>
      <c r="F713" s="244" t="str">
        <f t="shared" si="219"/>
        <v>Zahl und</v>
      </c>
      <c r="G713" s="245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>vorhabensspezifische</v>
      </c>
      <c r="K713" s="26" t="str">
        <f t="shared" si="222"/>
        <v>vorhabens-</v>
      </c>
      <c r="L713" s="173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>Auftrags-</v>
      </c>
      <c r="T713" s="26" t="str">
        <f t="shared" si="222"/>
        <v>Sonstige</v>
      </c>
    </row>
    <row r="714" spans="1:20" ht="9.75" customHeight="1" x14ac:dyDescent="0.2">
      <c r="A714" s="26" t="str">
        <f t="shared" si="220"/>
        <v>Lfd.</v>
      </c>
      <c r="B714" s="26" t="str">
        <f t="shared" si="220"/>
        <v>Arbeiten</v>
      </c>
      <c r="C714" s="248"/>
      <c r="D714" s="248"/>
      <c r="E714" s="26" t="str">
        <f t="shared" si="219"/>
        <v>Projektabschnitten</v>
      </c>
      <c r="F714" s="244" t="str">
        <f t="shared" si="219"/>
        <v>Qualifika-</v>
      </c>
      <c r="G714" s="245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>Instrumente,</v>
      </c>
      <c r="K714" s="26" t="str">
        <f t="shared" si="223"/>
        <v>spezifische</v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>forschung u.</v>
      </c>
      <c r="T714" s="26" t="str">
        <f t="shared" si="223"/>
        <v>Ausgaben</v>
      </c>
    </row>
    <row r="715" spans="1:20" ht="9.75" customHeight="1" x14ac:dyDescent="0.2">
      <c r="A715" s="26" t="str">
        <f t="shared" si="220"/>
        <v>Nr.</v>
      </c>
      <c r="B715" s="26" t="str">
        <f t="shared" si="220"/>
        <v>von/bis</v>
      </c>
      <c r="C715" s="248"/>
      <c r="D715" s="248"/>
      <c r="E715" s="26" t="str">
        <f t="shared" si="219"/>
        <v>im Kalenderjahr</v>
      </c>
      <c r="F715" s="244" t="str">
        <f t="shared" si="219"/>
        <v>tion</v>
      </c>
      <c r="G715" s="245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>Ausrüstungen, Sonstige</v>
      </c>
      <c r="K715" s="26" t="str">
        <f t="shared" si="224"/>
        <v>Instrumente,</v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>technisches</v>
      </c>
      <c r="T715" s="26" t="str">
        <f t="shared" si="224"/>
        <v>für</v>
      </c>
    </row>
    <row r="716" spans="1:20" ht="9.75" customHeight="1" x14ac:dyDescent="0.2">
      <c r="A716" s="26" t="str">
        <f t="shared" si="220"/>
        <v/>
      </c>
      <c r="B716" s="26" t="str">
        <f t="shared" si="220"/>
        <v/>
      </c>
      <c r="C716" s="248"/>
      <c r="D716" s="248"/>
      <c r="E716" s="26" t="str">
        <f t="shared" si="219"/>
        <v/>
      </c>
      <c r="F716" s="244" t="str">
        <f t="shared" si="219"/>
        <v/>
      </c>
      <c r="G716" s="245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>Ausgaben</v>
      </c>
      <c r="K716" s="26" t="str">
        <f t="shared" si="225"/>
        <v>Ausrüstungen</v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>Wissen</v>
      </c>
      <c r="T716" s="26" t="str">
        <f t="shared" si="225"/>
        <v>Material</v>
      </c>
    </row>
    <row r="717" spans="1:20" ht="9.75" customHeight="1" x14ac:dyDescent="0.2">
      <c r="A717" s="26" t="str">
        <f t="shared" si="220"/>
        <v/>
      </c>
      <c r="B717" s="26" t="str">
        <f t="shared" si="220"/>
        <v/>
      </c>
      <c r="C717" s="248"/>
      <c r="D717" s="248"/>
      <c r="E717" s="26" t="str">
        <f t="shared" si="219"/>
        <v/>
      </c>
      <c r="F717" s="174" t="str">
        <f>IF(AND(COUNTA(H720:H747),COUNTA(I720:I747)),IF(L748=0,"Hier die Anzahl eintagen!",""),"")</f>
        <v/>
      </c>
      <c r="G717" s="175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>(lt. Spalte 7)</v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>(lt. Spalte 3)</v>
      </c>
      <c r="T717" s="26" t="str">
        <f t="shared" si="226"/>
        <v>(lt. Spalte 7)</v>
      </c>
    </row>
    <row r="718" spans="1:20" ht="9.75" customHeight="1" x14ac:dyDescent="0.2">
      <c r="A718" s="27" t="str">
        <f t="shared" si="220"/>
        <v/>
      </c>
      <c r="B718" s="27" t="str">
        <f t="shared" si="220"/>
        <v/>
      </c>
      <c r="C718" s="249"/>
      <c r="D718" s="249"/>
      <c r="E718" s="27" t="str">
        <f t="shared" si="219"/>
        <v/>
      </c>
      <c r="F718" s="177"/>
      <c r="G718" s="178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">
      <c r="A719" s="18">
        <f t="shared" si="220"/>
        <v>1</v>
      </c>
      <c r="B719" s="18">
        <f t="shared" si="220"/>
        <v>2</v>
      </c>
      <c r="C719" s="237" t="str">
        <f>C669</f>
        <v/>
      </c>
      <c r="D719" s="237"/>
      <c r="E719" s="18">
        <f t="shared" si="219"/>
        <v>3</v>
      </c>
      <c r="F719" s="238">
        <f t="shared" si="219"/>
        <v>4</v>
      </c>
      <c r="G719" s="239"/>
      <c r="H719" s="18">
        <f t="shared" ref="H719:T719" si="228">H669</f>
        <v>5</v>
      </c>
      <c r="I719" s="18">
        <f t="shared" si="228"/>
        <v>6</v>
      </c>
      <c r="J719" s="18">
        <f t="shared" si="228"/>
        <v>7</v>
      </c>
      <c r="K719" s="18">
        <f t="shared" si="228"/>
        <v>8</v>
      </c>
      <c r="L719" s="18">
        <f t="shared" si="228"/>
        <v>9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>
        <f t="shared" si="228"/>
        <v>10</v>
      </c>
      <c r="T719" s="18">
        <f t="shared" si="228"/>
        <v>11</v>
      </c>
    </row>
    <row r="720" spans="1:20" ht="9.75" customHeight="1" x14ac:dyDescent="0.2">
      <c r="A720" s="28"/>
      <c r="B720" s="51"/>
      <c r="C720" s="156"/>
      <c r="D720" s="78" t="str">
        <f>IF($Y$3="ja",UPPER(C720),"O")</f>
        <v>O</v>
      </c>
      <c r="E720" s="23"/>
      <c r="F720" s="155"/>
      <c r="G720" s="185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5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">
      <c r="A722" s="29"/>
      <c r="B722" s="52"/>
      <c r="C722" s="157"/>
      <c r="D722" s="79" t="str">
        <f t="shared" si="229"/>
        <v>O</v>
      </c>
      <c r="E722" s="24"/>
      <c r="F722" s="155"/>
      <c r="G722" s="185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">
      <c r="A723" s="29"/>
      <c r="B723" s="52"/>
      <c r="C723" s="157"/>
      <c r="D723" s="79" t="str">
        <f t="shared" si="229"/>
        <v>O</v>
      </c>
      <c r="E723" s="24"/>
      <c r="F723" s="155"/>
      <c r="G723" s="185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">
      <c r="A724" s="29"/>
      <c r="B724" s="52"/>
      <c r="C724" s="157"/>
      <c r="D724" s="79" t="str">
        <f t="shared" si="229"/>
        <v>O</v>
      </c>
      <c r="E724" s="24"/>
      <c r="F724" s="155"/>
      <c r="G724" s="185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">
      <c r="A725" s="29"/>
      <c r="B725" s="52"/>
      <c r="C725" s="157"/>
      <c r="D725" s="79" t="str">
        <f t="shared" si="229"/>
        <v>O</v>
      </c>
      <c r="E725" s="24"/>
      <c r="F725" s="155"/>
      <c r="G725" s="185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">
      <c r="A726" s="29"/>
      <c r="B726" s="52"/>
      <c r="C726" s="157"/>
      <c r="D726" s="79" t="str">
        <f t="shared" si="229"/>
        <v>O</v>
      </c>
      <c r="E726" s="24"/>
      <c r="F726" s="155"/>
      <c r="G726" s="185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">
      <c r="A727" s="29"/>
      <c r="B727" s="52"/>
      <c r="C727" s="157"/>
      <c r="D727" s="79" t="str">
        <f t="shared" si="229"/>
        <v>O</v>
      </c>
      <c r="E727" s="24"/>
      <c r="F727" s="155"/>
      <c r="G727" s="185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">
      <c r="A728" s="29"/>
      <c r="B728" s="52"/>
      <c r="C728" s="157"/>
      <c r="D728" s="79" t="str">
        <f t="shared" si="229"/>
        <v>O</v>
      </c>
      <c r="E728" s="24"/>
      <c r="F728" s="155"/>
      <c r="G728" s="185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">
      <c r="A729" s="29"/>
      <c r="B729" s="52"/>
      <c r="C729" s="157"/>
      <c r="D729" s="79" t="str">
        <f t="shared" si="229"/>
        <v>O</v>
      </c>
      <c r="E729" s="24"/>
      <c r="F729" s="155"/>
      <c r="G729" s="185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">
      <c r="A730" s="29"/>
      <c r="B730" s="52"/>
      <c r="C730" s="157"/>
      <c r="D730" s="79" t="str">
        <f t="shared" si="229"/>
        <v>O</v>
      </c>
      <c r="E730" s="24"/>
      <c r="F730" s="155"/>
      <c r="G730" s="185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">
      <c r="A731" s="29"/>
      <c r="B731" s="52"/>
      <c r="C731" s="157"/>
      <c r="D731" s="79" t="str">
        <f t="shared" si="229"/>
        <v>O</v>
      </c>
      <c r="E731" s="24"/>
      <c r="F731" s="155"/>
      <c r="G731" s="185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">
      <c r="A732" s="29"/>
      <c r="B732" s="52"/>
      <c r="C732" s="157"/>
      <c r="D732" s="79" t="str">
        <f t="shared" si="229"/>
        <v>O</v>
      </c>
      <c r="E732" s="24"/>
      <c r="F732" s="155"/>
      <c r="G732" s="185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">
      <c r="A733" s="29"/>
      <c r="B733" s="52"/>
      <c r="C733" s="157"/>
      <c r="D733" s="79" t="str">
        <f t="shared" si="229"/>
        <v>O</v>
      </c>
      <c r="E733" s="24"/>
      <c r="F733" s="155"/>
      <c r="G733" s="185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">
      <c r="A734" s="29"/>
      <c r="B734" s="52"/>
      <c r="C734" s="157"/>
      <c r="D734" s="79" t="str">
        <f t="shared" si="229"/>
        <v>O</v>
      </c>
      <c r="E734" s="24"/>
      <c r="F734" s="155"/>
      <c r="G734" s="185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">
      <c r="A735" s="29"/>
      <c r="B735" s="52"/>
      <c r="C735" s="157"/>
      <c r="D735" s="79" t="str">
        <f t="shared" si="229"/>
        <v>O</v>
      </c>
      <c r="E735" s="24"/>
      <c r="F735" s="155"/>
      <c r="G735" s="185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">
      <c r="A736" s="29"/>
      <c r="B736" s="52"/>
      <c r="C736" s="157"/>
      <c r="D736" s="79" t="str">
        <f t="shared" si="229"/>
        <v>O</v>
      </c>
      <c r="E736" s="24"/>
      <c r="F736" s="155"/>
      <c r="G736" s="185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">
      <c r="A737" s="29"/>
      <c r="B737" s="52"/>
      <c r="C737" s="157"/>
      <c r="D737" s="79" t="str">
        <f t="shared" si="229"/>
        <v>O</v>
      </c>
      <c r="E737" s="24"/>
      <c r="F737" s="155"/>
      <c r="G737" s="185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">
      <c r="A738" s="29"/>
      <c r="B738" s="52"/>
      <c r="C738" s="157"/>
      <c r="D738" s="79" t="str">
        <f t="shared" si="229"/>
        <v>O</v>
      </c>
      <c r="E738" s="24"/>
      <c r="F738" s="155"/>
      <c r="G738" s="185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">
      <c r="A739" s="29"/>
      <c r="B739" s="52"/>
      <c r="C739" s="157"/>
      <c r="D739" s="79" t="str">
        <f t="shared" si="229"/>
        <v>O</v>
      </c>
      <c r="E739" s="24"/>
      <c r="F739" s="155"/>
      <c r="G739" s="185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">
      <c r="A740" s="29"/>
      <c r="B740" s="52"/>
      <c r="C740" s="157"/>
      <c r="D740" s="79" t="str">
        <f t="shared" si="229"/>
        <v>O</v>
      </c>
      <c r="E740" s="24"/>
      <c r="F740" s="155"/>
      <c r="G740" s="185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">
      <c r="A741" s="29"/>
      <c r="B741" s="52"/>
      <c r="C741" s="157"/>
      <c r="D741" s="79" t="str">
        <f t="shared" si="229"/>
        <v>O</v>
      </c>
      <c r="E741" s="24"/>
      <c r="F741" s="155"/>
      <c r="G741" s="185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">
      <c r="A742" s="29"/>
      <c r="B742" s="52"/>
      <c r="C742" s="157"/>
      <c r="D742" s="79" t="str">
        <f t="shared" si="229"/>
        <v>O</v>
      </c>
      <c r="E742" s="24"/>
      <c r="F742" s="155"/>
      <c r="G742" s="185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">
      <c r="A743" s="29"/>
      <c r="B743" s="52"/>
      <c r="C743" s="157"/>
      <c r="D743" s="79" t="str">
        <f t="shared" si="229"/>
        <v>O</v>
      </c>
      <c r="E743" s="24"/>
      <c r="F743" s="155"/>
      <c r="G743" s="185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">
      <c r="A744" s="29"/>
      <c r="B744" s="52"/>
      <c r="C744" s="157"/>
      <c r="D744" s="79" t="str">
        <f t="shared" si="229"/>
        <v>O</v>
      </c>
      <c r="E744" s="24"/>
      <c r="F744" s="155"/>
      <c r="G744" s="185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">
      <c r="A745" s="29"/>
      <c r="B745" s="52"/>
      <c r="C745" s="157"/>
      <c r="D745" s="79" t="str">
        <f t="shared" si="229"/>
        <v>O</v>
      </c>
      <c r="E745" s="24"/>
      <c r="F745" s="155"/>
      <c r="G745" s="185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">
      <c r="A746" s="29"/>
      <c r="B746" s="52"/>
      <c r="C746" s="157"/>
      <c r="D746" s="79" t="str">
        <f t="shared" si="229"/>
        <v>O</v>
      </c>
      <c r="E746" s="24"/>
      <c r="F746" s="155"/>
      <c r="G746" s="185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69" t="str">
        <f>U696</f>
        <v xml:space="preserve"> </v>
      </c>
    </row>
    <row r="747" spans="1:24" ht="9.75" customHeight="1" x14ac:dyDescent="0.2">
      <c r="A747" s="30"/>
      <c r="B747" s="53"/>
      <c r="C747" s="158"/>
      <c r="D747" s="80" t="str">
        <f t="shared" si="229"/>
        <v>O</v>
      </c>
      <c r="E747" s="25"/>
      <c r="F747" s="155"/>
      <c r="G747" s="185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69"/>
    </row>
    <row r="748" spans="1:24" ht="9.75" customHeight="1" x14ac:dyDescent="0.2">
      <c r="A748" s="189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69"/>
    </row>
    <row r="749" spans="1:24" ht="9.75" customHeight="1" x14ac:dyDescent="0.2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69"/>
    </row>
    <row r="750" spans="1:24" ht="9.75" customHeight="1" x14ac:dyDescent="0.2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69"/>
    </row>
    <row r="751" spans="1:24" ht="9.75" customHeight="1" x14ac:dyDescent="0.2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">
      <c r="A752" s="127" t="str">
        <f>A702</f>
        <v>Arbeits-, Zeit- und Ausgabenplan (Prozessinnovation)</v>
      </c>
      <c r="B752" s="7"/>
      <c r="C752" s="7"/>
      <c r="D752" s="7"/>
      <c r="E752" s="8"/>
      <c r="F752" s="8"/>
      <c r="G752" s="8"/>
      <c r="H752" s="8"/>
      <c r="I752" s="8"/>
      <c r="J752" s="8"/>
      <c r="K752" s="257" t="str">
        <f>K702</f>
        <v>BN: ______________________</v>
      </c>
      <c r="L752" s="257"/>
      <c r="M752" s="257"/>
      <c r="N752" s="257"/>
      <c r="O752" s="257"/>
      <c r="P752" s="257"/>
      <c r="Q752" s="257"/>
      <c r="R752" s="257"/>
      <c r="S752" s="257"/>
      <c r="T752" s="257"/>
    </row>
    <row r="753" spans="1:20" ht="9.75" customHeight="1" x14ac:dyDescent="0.2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57"/>
      <c r="L753" s="257"/>
      <c r="M753" s="257"/>
      <c r="N753" s="257"/>
      <c r="O753" s="257"/>
      <c r="P753" s="257"/>
      <c r="Q753" s="257"/>
      <c r="R753" s="257"/>
      <c r="S753" s="257"/>
      <c r="T753" s="257"/>
    </row>
    <row r="754" spans="1:20" ht="9.75" customHeight="1" x14ac:dyDescent="0.2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">
      <c r="A755" s="255" t="str">
        <f>A705</f>
        <v>Jahr</v>
      </c>
      <c r="B755" s="256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">
      <c r="A756" s="253">
        <f>A706</f>
        <v>0</v>
      </c>
      <c r="B756" s="254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46" t="str">
        <f>IF(AND(D755,D756,D757),"","FEHLER-verursachende Bearbeitung der AZA-Vorlage")</f>
        <v/>
      </c>
      <c r="F757" s="246"/>
      <c r="G757" s="246"/>
      <c r="H757" s="246"/>
      <c r="I757" s="246"/>
      <c r="J757" s="246"/>
      <c r="K757" s="246"/>
      <c r="L757" s="246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">
      <c r="A758" s="12"/>
      <c r="B758" s="12"/>
      <c r="C758" s="12"/>
      <c r="D758" s="12"/>
      <c r="E758" s="246"/>
      <c r="F758" s="246"/>
      <c r="G758" s="246"/>
      <c r="H758" s="246"/>
      <c r="I758" s="246"/>
      <c r="J758" s="246"/>
      <c r="K758" s="246"/>
      <c r="L758" s="246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">
      <c r="A760" s="13"/>
      <c r="B760" s="13"/>
      <c r="C760" s="13"/>
      <c r="D760" s="13"/>
      <c r="E760" s="212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">
      <c r="A761" s="48" t="str">
        <f>A711</f>
        <v/>
      </c>
      <c r="B761" s="48" t="str">
        <f>B711</f>
        <v/>
      </c>
      <c r="C761" s="247" t="str">
        <f>C711</f>
        <v>FuE-Kategorie</v>
      </c>
      <c r="D761" s="247"/>
      <c r="E761" s="48" t="str">
        <f t="shared" ref="E761:F769" si="234">E711</f>
        <v/>
      </c>
      <c r="F761" s="241" t="str">
        <f t="shared" si="234"/>
        <v>Personal</v>
      </c>
      <c r="G761" s="241"/>
      <c r="H761" s="241"/>
      <c r="I761" s="241"/>
      <c r="J761" s="48" t="str">
        <f>J711</f>
        <v/>
      </c>
      <c r="K761" s="250" t="str">
        <f>K711</f>
        <v xml:space="preserve">Ausgabengruppe </v>
      </c>
      <c r="L761" s="251"/>
      <c r="M761" s="251"/>
      <c r="N761" s="251"/>
      <c r="O761" s="251"/>
      <c r="P761" s="251"/>
      <c r="Q761" s="251"/>
      <c r="R761" s="251"/>
      <c r="S761" s="251"/>
      <c r="T761" s="252"/>
    </row>
    <row r="762" spans="1:20" ht="9.75" customHeight="1" x14ac:dyDescent="0.2">
      <c r="A762" s="26" t="str">
        <f t="shared" ref="A762:B769" si="235">A712</f>
        <v/>
      </c>
      <c r="B762" s="26" t="str">
        <f t="shared" si="235"/>
        <v/>
      </c>
      <c r="C762" s="248"/>
      <c r="D762" s="248"/>
      <c r="E762" s="26" t="str">
        <f t="shared" si="234"/>
        <v/>
      </c>
      <c r="F762" s="242" t="str">
        <f t="shared" si="234"/>
        <v/>
      </c>
      <c r="G762" s="243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/>
      </c>
    </row>
    <row r="763" spans="1:20" ht="9.75" customHeight="1" x14ac:dyDescent="0.2">
      <c r="A763" s="26" t="str">
        <f t="shared" si="235"/>
        <v/>
      </c>
      <c r="B763" s="26" t="str">
        <f t="shared" si="235"/>
        <v/>
      </c>
      <c r="C763" s="248"/>
      <c r="D763" s="248"/>
      <c r="E763" s="26" t="str">
        <f t="shared" si="234"/>
        <v>Jahresprogramm in</v>
      </c>
      <c r="F763" s="244" t="str">
        <f t="shared" si="234"/>
        <v>Zahl und</v>
      </c>
      <c r="G763" s="245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>vorhabensspezifische</v>
      </c>
      <c r="K763" s="26" t="str">
        <f t="shared" si="237"/>
        <v>vorhabens-</v>
      </c>
      <c r="L763" s="173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>Auftrags-</v>
      </c>
      <c r="T763" s="26" t="str">
        <f t="shared" si="237"/>
        <v>Sonstige</v>
      </c>
    </row>
    <row r="764" spans="1:20" ht="9.75" customHeight="1" x14ac:dyDescent="0.2">
      <c r="A764" s="26" t="str">
        <f t="shared" si="235"/>
        <v>Lfd.</v>
      </c>
      <c r="B764" s="26" t="str">
        <f t="shared" si="235"/>
        <v>Arbeiten</v>
      </c>
      <c r="C764" s="248"/>
      <c r="D764" s="248"/>
      <c r="E764" s="26" t="str">
        <f t="shared" si="234"/>
        <v>Projektabschnitten</v>
      </c>
      <c r="F764" s="244" t="str">
        <f t="shared" si="234"/>
        <v>Qualifika-</v>
      </c>
      <c r="G764" s="245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>Instrumente,</v>
      </c>
      <c r="K764" s="26" t="str">
        <f t="shared" si="238"/>
        <v>spezifische</v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>forschung u.</v>
      </c>
      <c r="T764" s="26" t="str">
        <f t="shared" si="238"/>
        <v>Ausgaben</v>
      </c>
    </row>
    <row r="765" spans="1:20" ht="9.75" customHeight="1" x14ac:dyDescent="0.2">
      <c r="A765" s="26" t="str">
        <f t="shared" si="235"/>
        <v>Nr.</v>
      </c>
      <c r="B765" s="26" t="str">
        <f t="shared" si="235"/>
        <v>von/bis</v>
      </c>
      <c r="C765" s="248"/>
      <c r="D765" s="248"/>
      <c r="E765" s="26" t="str">
        <f t="shared" si="234"/>
        <v>im Kalenderjahr</v>
      </c>
      <c r="F765" s="244" t="str">
        <f t="shared" si="234"/>
        <v>tion</v>
      </c>
      <c r="G765" s="245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>Ausrüstungen, Sonstige</v>
      </c>
      <c r="K765" s="26" t="str">
        <f t="shared" si="239"/>
        <v>Instrumente,</v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>technisches</v>
      </c>
      <c r="T765" s="26" t="str">
        <f t="shared" si="239"/>
        <v>für</v>
      </c>
    </row>
    <row r="766" spans="1:20" ht="9.75" customHeight="1" x14ac:dyDescent="0.2">
      <c r="A766" s="26" t="str">
        <f t="shared" si="235"/>
        <v/>
      </c>
      <c r="B766" s="26" t="str">
        <f t="shared" si="235"/>
        <v/>
      </c>
      <c r="C766" s="248"/>
      <c r="D766" s="248"/>
      <c r="E766" s="26" t="str">
        <f t="shared" si="234"/>
        <v/>
      </c>
      <c r="F766" s="244" t="str">
        <f t="shared" si="234"/>
        <v/>
      </c>
      <c r="G766" s="245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>Ausgaben</v>
      </c>
      <c r="K766" s="26" t="str">
        <f t="shared" si="240"/>
        <v>Ausrüstungen</v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>Wissen</v>
      </c>
      <c r="T766" s="26" t="str">
        <f t="shared" si="240"/>
        <v>Material</v>
      </c>
    </row>
    <row r="767" spans="1:20" ht="9.75" customHeight="1" x14ac:dyDescent="0.2">
      <c r="A767" s="26" t="str">
        <f t="shared" si="235"/>
        <v/>
      </c>
      <c r="B767" s="26" t="str">
        <f t="shared" si="235"/>
        <v/>
      </c>
      <c r="C767" s="248"/>
      <c r="D767" s="248"/>
      <c r="E767" s="26" t="str">
        <f t="shared" si="234"/>
        <v/>
      </c>
      <c r="F767" s="174" t="str">
        <f>IF(AND(COUNTA(H770:H797),COUNTA(I770:I797)),IF(L798=0,"Hier die Anzahl eintagen!",""),"")</f>
        <v/>
      </c>
      <c r="G767" s="175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>(lt. Spalte 7)</v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>(lt. Spalte 3)</v>
      </c>
      <c r="T767" s="26" t="str">
        <f t="shared" si="241"/>
        <v>(lt. Spalte 7)</v>
      </c>
    </row>
    <row r="768" spans="1:20" ht="9.75" customHeight="1" x14ac:dyDescent="0.2">
      <c r="A768" s="27" t="str">
        <f t="shared" si="235"/>
        <v/>
      </c>
      <c r="B768" s="27" t="str">
        <f t="shared" si="235"/>
        <v/>
      </c>
      <c r="C768" s="249"/>
      <c r="D768" s="249"/>
      <c r="E768" s="27" t="str">
        <f t="shared" si="234"/>
        <v/>
      </c>
      <c r="F768" s="177"/>
      <c r="G768" s="178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">
      <c r="A769" s="18">
        <f t="shared" si="235"/>
        <v>1</v>
      </c>
      <c r="B769" s="18">
        <f t="shared" si="235"/>
        <v>2</v>
      </c>
      <c r="C769" s="237" t="str">
        <f>C719</f>
        <v/>
      </c>
      <c r="D769" s="237"/>
      <c r="E769" s="18">
        <f t="shared" si="234"/>
        <v>3</v>
      </c>
      <c r="F769" s="238">
        <f t="shared" si="234"/>
        <v>4</v>
      </c>
      <c r="G769" s="239"/>
      <c r="H769" s="18">
        <f t="shared" ref="H769:T769" si="243">H719</f>
        <v>5</v>
      </c>
      <c r="I769" s="18">
        <f t="shared" si="243"/>
        <v>6</v>
      </c>
      <c r="J769" s="18">
        <f t="shared" si="243"/>
        <v>7</v>
      </c>
      <c r="K769" s="18">
        <f t="shared" si="243"/>
        <v>8</v>
      </c>
      <c r="L769" s="18">
        <f t="shared" si="243"/>
        <v>9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>
        <f t="shared" si="243"/>
        <v>10</v>
      </c>
      <c r="T769" s="18">
        <f t="shared" si="243"/>
        <v>11</v>
      </c>
    </row>
    <row r="770" spans="1:20" ht="9.75" customHeight="1" x14ac:dyDescent="0.2">
      <c r="A770" s="28"/>
      <c r="B770" s="51"/>
      <c r="C770" s="156"/>
      <c r="D770" s="78" t="str">
        <f>IF($Y$3="ja",UPPER(C770),"O")</f>
        <v>O</v>
      </c>
      <c r="E770" s="23"/>
      <c r="F770" s="155"/>
      <c r="G770" s="185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5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">
      <c r="A772" s="29"/>
      <c r="B772" s="52"/>
      <c r="C772" s="157"/>
      <c r="D772" s="79" t="str">
        <f t="shared" si="244"/>
        <v>O</v>
      </c>
      <c r="E772" s="24"/>
      <c r="F772" s="155"/>
      <c r="G772" s="185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">
      <c r="A773" s="29"/>
      <c r="B773" s="52"/>
      <c r="C773" s="157"/>
      <c r="D773" s="79" t="str">
        <f t="shared" si="244"/>
        <v>O</v>
      </c>
      <c r="E773" s="24"/>
      <c r="F773" s="155"/>
      <c r="G773" s="185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">
      <c r="A774" s="29"/>
      <c r="B774" s="52"/>
      <c r="C774" s="157"/>
      <c r="D774" s="79" t="str">
        <f t="shared" si="244"/>
        <v>O</v>
      </c>
      <c r="E774" s="24"/>
      <c r="F774" s="155"/>
      <c r="G774" s="185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">
      <c r="A775" s="29"/>
      <c r="B775" s="52"/>
      <c r="C775" s="157"/>
      <c r="D775" s="79" t="str">
        <f t="shared" si="244"/>
        <v>O</v>
      </c>
      <c r="E775" s="24"/>
      <c r="F775" s="155"/>
      <c r="G775" s="185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">
      <c r="A776" s="29"/>
      <c r="B776" s="52"/>
      <c r="C776" s="157"/>
      <c r="D776" s="79" t="str">
        <f t="shared" si="244"/>
        <v>O</v>
      </c>
      <c r="E776" s="24"/>
      <c r="F776" s="155"/>
      <c r="G776" s="185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">
      <c r="A777" s="29"/>
      <c r="B777" s="52"/>
      <c r="C777" s="157"/>
      <c r="D777" s="79" t="str">
        <f t="shared" si="244"/>
        <v>O</v>
      </c>
      <c r="E777" s="24"/>
      <c r="F777" s="155"/>
      <c r="G777" s="185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">
      <c r="A778" s="29"/>
      <c r="B778" s="52"/>
      <c r="C778" s="157"/>
      <c r="D778" s="79" t="str">
        <f t="shared" si="244"/>
        <v>O</v>
      </c>
      <c r="E778" s="24"/>
      <c r="F778" s="155"/>
      <c r="G778" s="185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">
      <c r="A779" s="29"/>
      <c r="B779" s="52"/>
      <c r="C779" s="157"/>
      <c r="D779" s="79" t="str">
        <f t="shared" si="244"/>
        <v>O</v>
      </c>
      <c r="E779" s="24"/>
      <c r="F779" s="155"/>
      <c r="G779" s="185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">
      <c r="A780" s="29"/>
      <c r="B780" s="52"/>
      <c r="C780" s="157"/>
      <c r="D780" s="79" t="str">
        <f t="shared" si="244"/>
        <v>O</v>
      </c>
      <c r="E780" s="24"/>
      <c r="F780" s="155"/>
      <c r="G780" s="185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">
      <c r="A781" s="29"/>
      <c r="B781" s="52"/>
      <c r="C781" s="157"/>
      <c r="D781" s="79" t="str">
        <f t="shared" si="244"/>
        <v>O</v>
      </c>
      <c r="E781" s="24"/>
      <c r="F781" s="155"/>
      <c r="G781" s="185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">
      <c r="A782" s="29"/>
      <c r="B782" s="52"/>
      <c r="C782" s="157"/>
      <c r="D782" s="79" t="str">
        <f t="shared" si="244"/>
        <v>O</v>
      </c>
      <c r="E782" s="24"/>
      <c r="F782" s="155"/>
      <c r="G782" s="185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">
      <c r="A783" s="29"/>
      <c r="B783" s="52"/>
      <c r="C783" s="157"/>
      <c r="D783" s="79" t="str">
        <f t="shared" si="244"/>
        <v>O</v>
      </c>
      <c r="E783" s="24"/>
      <c r="F783" s="155"/>
      <c r="G783" s="185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">
      <c r="A784" s="29"/>
      <c r="B784" s="52"/>
      <c r="C784" s="157"/>
      <c r="D784" s="79" t="str">
        <f t="shared" si="244"/>
        <v>O</v>
      </c>
      <c r="E784" s="24"/>
      <c r="F784" s="155"/>
      <c r="G784" s="185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">
      <c r="A785" s="29"/>
      <c r="B785" s="52"/>
      <c r="C785" s="157"/>
      <c r="D785" s="79" t="str">
        <f t="shared" si="244"/>
        <v>O</v>
      </c>
      <c r="E785" s="24"/>
      <c r="F785" s="155"/>
      <c r="G785" s="185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">
      <c r="A786" s="29"/>
      <c r="B786" s="52"/>
      <c r="C786" s="157"/>
      <c r="D786" s="79" t="str">
        <f t="shared" si="244"/>
        <v>O</v>
      </c>
      <c r="E786" s="24"/>
      <c r="F786" s="155"/>
      <c r="G786" s="185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">
      <c r="A787" s="29"/>
      <c r="B787" s="52"/>
      <c r="C787" s="157"/>
      <c r="D787" s="79" t="str">
        <f t="shared" si="244"/>
        <v>O</v>
      </c>
      <c r="E787" s="24"/>
      <c r="F787" s="155"/>
      <c r="G787" s="185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">
      <c r="A788" s="29"/>
      <c r="B788" s="52"/>
      <c r="C788" s="157"/>
      <c r="D788" s="79" t="str">
        <f t="shared" si="244"/>
        <v>O</v>
      </c>
      <c r="E788" s="24"/>
      <c r="F788" s="155"/>
      <c r="G788" s="185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">
      <c r="A789" s="29"/>
      <c r="B789" s="52"/>
      <c r="C789" s="157"/>
      <c r="D789" s="79" t="str">
        <f t="shared" si="244"/>
        <v>O</v>
      </c>
      <c r="E789" s="24"/>
      <c r="F789" s="155"/>
      <c r="G789" s="185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">
      <c r="A790" s="29"/>
      <c r="B790" s="52"/>
      <c r="C790" s="157"/>
      <c r="D790" s="79" t="str">
        <f t="shared" si="244"/>
        <v>O</v>
      </c>
      <c r="E790" s="24"/>
      <c r="F790" s="155"/>
      <c r="G790" s="185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">
      <c r="A791" s="29"/>
      <c r="B791" s="52"/>
      <c r="C791" s="157"/>
      <c r="D791" s="79" t="str">
        <f t="shared" si="244"/>
        <v>O</v>
      </c>
      <c r="E791" s="24"/>
      <c r="F791" s="155"/>
      <c r="G791" s="185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">
      <c r="A792" s="29"/>
      <c r="B792" s="52"/>
      <c r="C792" s="157"/>
      <c r="D792" s="79" t="str">
        <f t="shared" si="244"/>
        <v>O</v>
      </c>
      <c r="E792" s="24"/>
      <c r="F792" s="155"/>
      <c r="G792" s="185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">
      <c r="A793" s="29"/>
      <c r="B793" s="52"/>
      <c r="C793" s="157"/>
      <c r="D793" s="79" t="str">
        <f t="shared" si="244"/>
        <v>O</v>
      </c>
      <c r="E793" s="24"/>
      <c r="F793" s="155"/>
      <c r="G793" s="185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">
      <c r="A794" s="29"/>
      <c r="B794" s="52"/>
      <c r="C794" s="157"/>
      <c r="D794" s="79" t="str">
        <f t="shared" si="244"/>
        <v>O</v>
      </c>
      <c r="E794" s="24"/>
      <c r="F794" s="155"/>
      <c r="G794" s="185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">
      <c r="A795" s="29"/>
      <c r="B795" s="52"/>
      <c r="C795" s="157"/>
      <c r="D795" s="79" t="str">
        <f t="shared" si="244"/>
        <v>O</v>
      </c>
      <c r="E795" s="24"/>
      <c r="F795" s="155"/>
      <c r="G795" s="185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">
      <c r="A796" s="29"/>
      <c r="B796" s="52"/>
      <c r="C796" s="157"/>
      <c r="D796" s="79" t="str">
        <f t="shared" si="244"/>
        <v>O</v>
      </c>
      <c r="E796" s="24"/>
      <c r="F796" s="155"/>
      <c r="G796" s="185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69" t="str">
        <f>U746</f>
        <v xml:space="preserve"> </v>
      </c>
    </row>
    <row r="797" spans="1:21" ht="9.75" customHeight="1" x14ac:dyDescent="0.2">
      <c r="A797" s="30"/>
      <c r="B797" s="53"/>
      <c r="C797" s="158"/>
      <c r="D797" s="80" t="str">
        <f t="shared" si="244"/>
        <v>O</v>
      </c>
      <c r="E797" s="25"/>
      <c r="F797" s="155"/>
      <c r="G797" s="185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69"/>
    </row>
    <row r="798" spans="1:21" ht="9.75" customHeight="1" x14ac:dyDescent="0.2">
      <c r="A798" s="189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69"/>
    </row>
    <row r="799" spans="1:21" ht="9.75" customHeight="1" x14ac:dyDescent="0.2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69"/>
    </row>
    <row r="800" spans="1:21" ht="9.75" customHeight="1" x14ac:dyDescent="0.2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69"/>
    </row>
    <row r="801" spans="1:24" ht="9.75" customHeight="1" x14ac:dyDescent="0.2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">
      <c r="A802" s="127" t="str">
        <f>A752</f>
        <v>Arbeits-, Zeit- und Ausgabenplan (Prozessinnovation)</v>
      </c>
      <c r="B802" s="7"/>
      <c r="C802" s="7"/>
      <c r="D802" s="7"/>
      <c r="E802" s="8"/>
      <c r="F802" s="8"/>
      <c r="G802" s="8"/>
      <c r="H802" s="8"/>
      <c r="I802" s="8"/>
      <c r="J802" s="8"/>
      <c r="K802" s="257" t="str">
        <f>K752</f>
        <v>BN: ______________________</v>
      </c>
      <c r="L802" s="257"/>
      <c r="M802" s="257"/>
      <c r="N802" s="257"/>
      <c r="O802" s="257"/>
      <c r="P802" s="257"/>
      <c r="Q802" s="257"/>
      <c r="R802" s="257"/>
      <c r="S802" s="257"/>
      <c r="T802" s="257"/>
    </row>
    <row r="803" spans="1:24" ht="9.75" customHeight="1" x14ac:dyDescent="0.2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57"/>
      <c r="L803" s="257"/>
      <c r="M803" s="257"/>
      <c r="N803" s="257"/>
      <c r="O803" s="257"/>
      <c r="P803" s="257"/>
      <c r="Q803" s="257"/>
      <c r="R803" s="257"/>
      <c r="S803" s="257"/>
      <c r="T803" s="257"/>
    </row>
    <row r="804" spans="1:24" ht="9.75" customHeight="1" x14ac:dyDescent="0.2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">
      <c r="A805" s="255" t="str">
        <f>A755</f>
        <v>Jahr</v>
      </c>
      <c r="B805" s="256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">
      <c r="A806" s="253">
        <f>A756</f>
        <v>0</v>
      </c>
      <c r="B806" s="254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46" t="str">
        <f>IF(AND(D805,D806,D807),"","FEHLER-verursachende Bearbeitung der AZA-Vorlage")</f>
        <v/>
      </c>
      <c r="F807" s="246"/>
      <c r="G807" s="246"/>
      <c r="H807" s="246"/>
      <c r="I807" s="246"/>
      <c r="J807" s="246"/>
      <c r="K807" s="246"/>
      <c r="L807" s="246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">
      <c r="A808" s="12"/>
      <c r="B808" s="12"/>
      <c r="C808" s="12"/>
      <c r="D808" s="12"/>
      <c r="E808" s="246"/>
      <c r="F808" s="246"/>
      <c r="G808" s="246"/>
      <c r="H808" s="246"/>
      <c r="I808" s="246"/>
      <c r="J808" s="246"/>
      <c r="K808" s="246"/>
      <c r="L808" s="246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">
      <c r="A810" s="13"/>
      <c r="B810" s="13"/>
      <c r="C810" s="13"/>
      <c r="D810" s="13"/>
      <c r="E810" s="212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">
      <c r="A811" s="48" t="str">
        <f>A761</f>
        <v/>
      </c>
      <c r="B811" s="48" t="str">
        <f>B761</f>
        <v/>
      </c>
      <c r="C811" s="247" t="str">
        <f>C761</f>
        <v>FuE-Kategorie</v>
      </c>
      <c r="D811" s="247"/>
      <c r="E811" s="48" t="str">
        <f t="shared" ref="E811:F819" si="249">E761</f>
        <v/>
      </c>
      <c r="F811" s="241" t="str">
        <f t="shared" si="249"/>
        <v>Personal</v>
      </c>
      <c r="G811" s="241"/>
      <c r="H811" s="241"/>
      <c r="I811" s="241"/>
      <c r="J811" s="48" t="str">
        <f>J761</f>
        <v/>
      </c>
      <c r="K811" s="250" t="str">
        <f>K761</f>
        <v xml:space="preserve">Ausgabengruppe </v>
      </c>
      <c r="L811" s="251"/>
      <c r="M811" s="251"/>
      <c r="N811" s="251"/>
      <c r="O811" s="251"/>
      <c r="P811" s="251"/>
      <c r="Q811" s="251"/>
      <c r="R811" s="251"/>
      <c r="S811" s="251"/>
      <c r="T811" s="252"/>
    </row>
    <row r="812" spans="1:24" ht="9.75" customHeight="1" x14ac:dyDescent="0.2">
      <c r="A812" s="26" t="str">
        <f t="shared" ref="A812:B819" si="250">A762</f>
        <v/>
      </c>
      <c r="B812" s="26" t="str">
        <f t="shared" si="250"/>
        <v/>
      </c>
      <c r="C812" s="248"/>
      <c r="D812" s="248"/>
      <c r="E812" s="26" t="str">
        <f t="shared" si="249"/>
        <v/>
      </c>
      <c r="F812" s="242" t="str">
        <f t="shared" si="249"/>
        <v/>
      </c>
      <c r="G812" s="243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/>
      </c>
    </row>
    <row r="813" spans="1:24" ht="9.75" customHeight="1" x14ac:dyDescent="0.2">
      <c r="A813" s="26" t="str">
        <f t="shared" si="250"/>
        <v/>
      </c>
      <c r="B813" s="26" t="str">
        <f t="shared" si="250"/>
        <v/>
      </c>
      <c r="C813" s="248"/>
      <c r="D813" s="248"/>
      <c r="E813" s="26" t="str">
        <f t="shared" si="249"/>
        <v>Jahresprogramm in</v>
      </c>
      <c r="F813" s="244" t="str">
        <f t="shared" si="249"/>
        <v>Zahl und</v>
      </c>
      <c r="G813" s="245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>vorhabensspezifische</v>
      </c>
      <c r="K813" s="26" t="str">
        <f t="shared" si="252"/>
        <v>vorhabens-</v>
      </c>
      <c r="L813" s="173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>Auftrags-</v>
      </c>
      <c r="T813" s="26" t="str">
        <f t="shared" si="252"/>
        <v>Sonstige</v>
      </c>
    </row>
    <row r="814" spans="1:24" ht="9.75" customHeight="1" x14ac:dyDescent="0.2">
      <c r="A814" s="26" t="str">
        <f t="shared" si="250"/>
        <v>Lfd.</v>
      </c>
      <c r="B814" s="26" t="str">
        <f t="shared" si="250"/>
        <v>Arbeiten</v>
      </c>
      <c r="C814" s="248"/>
      <c r="D814" s="248"/>
      <c r="E814" s="26" t="str">
        <f t="shared" si="249"/>
        <v>Projektabschnitten</v>
      </c>
      <c r="F814" s="244" t="str">
        <f t="shared" si="249"/>
        <v>Qualifika-</v>
      </c>
      <c r="G814" s="245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>Instrumente,</v>
      </c>
      <c r="K814" s="26" t="str">
        <f t="shared" si="253"/>
        <v>spezifische</v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>forschung u.</v>
      </c>
      <c r="T814" s="26" t="str">
        <f t="shared" si="253"/>
        <v>Ausgaben</v>
      </c>
    </row>
    <row r="815" spans="1:24" ht="9.75" customHeight="1" x14ac:dyDescent="0.2">
      <c r="A815" s="26" t="str">
        <f t="shared" si="250"/>
        <v>Nr.</v>
      </c>
      <c r="B815" s="26" t="str">
        <f t="shared" si="250"/>
        <v>von/bis</v>
      </c>
      <c r="C815" s="248"/>
      <c r="D815" s="248"/>
      <c r="E815" s="26" t="str">
        <f t="shared" si="249"/>
        <v>im Kalenderjahr</v>
      </c>
      <c r="F815" s="244" t="str">
        <f t="shared" si="249"/>
        <v>tion</v>
      </c>
      <c r="G815" s="245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>Ausrüstungen, Sonstige</v>
      </c>
      <c r="K815" s="26" t="str">
        <f t="shared" si="254"/>
        <v>Instrumente,</v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>technisches</v>
      </c>
      <c r="T815" s="26" t="str">
        <f t="shared" si="254"/>
        <v>für</v>
      </c>
    </row>
    <row r="816" spans="1:24" ht="9.75" customHeight="1" x14ac:dyDescent="0.2">
      <c r="A816" s="26" t="str">
        <f t="shared" si="250"/>
        <v/>
      </c>
      <c r="B816" s="26" t="str">
        <f t="shared" si="250"/>
        <v/>
      </c>
      <c r="C816" s="248"/>
      <c r="D816" s="248"/>
      <c r="E816" s="26" t="str">
        <f t="shared" si="249"/>
        <v/>
      </c>
      <c r="F816" s="244" t="str">
        <f t="shared" si="249"/>
        <v/>
      </c>
      <c r="G816" s="245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>Ausgaben</v>
      </c>
      <c r="K816" s="26" t="str">
        <f t="shared" si="255"/>
        <v>Ausrüstungen</v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>Wissen</v>
      </c>
      <c r="T816" s="26" t="str">
        <f t="shared" si="255"/>
        <v>Material</v>
      </c>
    </row>
    <row r="817" spans="1:20" ht="9.75" customHeight="1" x14ac:dyDescent="0.2">
      <c r="A817" s="26" t="str">
        <f t="shared" si="250"/>
        <v/>
      </c>
      <c r="B817" s="26" t="str">
        <f t="shared" si="250"/>
        <v/>
      </c>
      <c r="C817" s="248"/>
      <c r="D817" s="248"/>
      <c r="E817" s="26" t="str">
        <f t="shared" si="249"/>
        <v/>
      </c>
      <c r="F817" s="174" t="str">
        <f>IF(AND(COUNTA(H820:H847),COUNTA(I820:I847)),IF(L848=0,"Hier die Anzahl eintagen!",""),"")</f>
        <v/>
      </c>
      <c r="G817" s="175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>(lt. Spalte 7)</v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>(lt. Spalte 3)</v>
      </c>
      <c r="T817" s="26" t="str">
        <f t="shared" si="256"/>
        <v>(lt. Spalte 7)</v>
      </c>
    </row>
    <row r="818" spans="1:20" ht="9.75" customHeight="1" x14ac:dyDescent="0.2">
      <c r="A818" s="27" t="str">
        <f t="shared" si="250"/>
        <v/>
      </c>
      <c r="B818" s="27" t="str">
        <f t="shared" si="250"/>
        <v/>
      </c>
      <c r="C818" s="249"/>
      <c r="D818" s="249"/>
      <c r="E818" s="27" t="str">
        <f t="shared" si="249"/>
        <v/>
      </c>
      <c r="F818" s="177"/>
      <c r="G818" s="178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">
      <c r="A819" s="18">
        <f t="shared" si="250"/>
        <v>1</v>
      </c>
      <c r="B819" s="18">
        <f t="shared" si="250"/>
        <v>2</v>
      </c>
      <c r="C819" s="237" t="str">
        <f>C769</f>
        <v/>
      </c>
      <c r="D819" s="237"/>
      <c r="E819" s="18">
        <f t="shared" si="249"/>
        <v>3</v>
      </c>
      <c r="F819" s="238">
        <f t="shared" si="249"/>
        <v>4</v>
      </c>
      <c r="G819" s="239"/>
      <c r="H819" s="18">
        <f t="shared" ref="H819:T819" si="258">H769</f>
        <v>5</v>
      </c>
      <c r="I819" s="18">
        <f t="shared" si="258"/>
        <v>6</v>
      </c>
      <c r="J819" s="18">
        <f t="shared" si="258"/>
        <v>7</v>
      </c>
      <c r="K819" s="18">
        <f t="shared" si="258"/>
        <v>8</v>
      </c>
      <c r="L819" s="18">
        <f t="shared" si="258"/>
        <v>9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>
        <f t="shared" si="258"/>
        <v>10</v>
      </c>
      <c r="T819" s="18">
        <f t="shared" si="258"/>
        <v>11</v>
      </c>
    </row>
    <row r="820" spans="1:20" ht="9.75" customHeight="1" x14ac:dyDescent="0.2">
      <c r="A820" s="28"/>
      <c r="B820" s="51"/>
      <c r="C820" s="156"/>
      <c r="D820" s="78" t="str">
        <f>IF($Y$3="ja",UPPER(C820),"O")</f>
        <v>O</v>
      </c>
      <c r="E820" s="23"/>
      <c r="F820" s="155"/>
      <c r="G820" s="185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5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">
      <c r="A822" s="29"/>
      <c r="B822" s="52"/>
      <c r="C822" s="157"/>
      <c r="D822" s="79" t="str">
        <f t="shared" si="259"/>
        <v>O</v>
      </c>
      <c r="E822" s="24"/>
      <c r="F822" s="155"/>
      <c r="G822" s="185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">
      <c r="A823" s="29"/>
      <c r="B823" s="52"/>
      <c r="C823" s="157"/>
      <c r="D823" s="79" t="str">
        <f t="shared" si="259"/>
        <v>O</v>
      </c>
      <c r="E823" s="24"/>
      <c r="F823" s="155"/>
      <c r="G823" s="185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">
      <c r="A824" s="29"/>
      <c r="B824" s="52"/>
      <c r="C824" s="157"/>
      <c r="D824" s="79" t="str">
        <f t="shared" si="259"/>
        <v>O</v>
      </c>
      <c r="E824" s="24"/>
      <c r="F824" s="155"/>
      <c r="G824" s="185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">
      <c r="A825" s="29"/>
      <c r="B825" s="52"/>
      <c r="C825" s="157"/>
      <c r="D825" s="79" t="str">
        <f t="shared" si="259"/>
        <v>O</v>
      </c>
      <c r="E825" s="24"/>
      <c r="F825" s="155"/>
      <c r="G825" s="185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">
      <c r="A826" s="29"/>
      <c r="B826" s="52"/>
      <c r="C826" s="157"/>
      <c r="D826" s="79" t="str">
        <f t="shared" si="259"/>
        <v>O</v>
      </c>
      <c r="E826" s="24"/>
      <c r="F826" s="155"/>
      <c r="G826" s="185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">
      <c r="A827" s="29"/>
      <c r="B827" s="52"/>
      <c r="C827" s="157"/>
      <c r="D827" s="79" t="str">
        <f t="shared" si="259"/>
        <v>O</v>
      </c>
      <c r="E827" s="24"/>
      <c r="F827" s="155"/>
      <c r="G827" s="185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">
      <c r="A828" s="29"/>
      <c r="B828" s="52"/>
      <c r="C828" s="157"/>
      <c r="D828" s="79" t="str">
        <f t="shared" si="259"/>
        <v>O</v>
      </c>
      <c r="E828" s="24"/>
      <c r="F828" s="155"/>
      <c r="G828" s="185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">
      <c r="A829" s="29"/>
      <c r="B829" s="52"/>
      <c r="C829" s="157"/>
      <c r="D829" s="79" t="str">
        <f t="shared" si="259"/>
        <v>O</v>
      </c>
      <c r="E829" s="24"/>
      <c r="F829" s="155"/>
      <c r="G829" s="185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">
      <c r="A830" s="29"/>
      <c r="B830" s="52"/>
      <c r="C830" s="157"/>
      <c r="D830" s="79" t="str">
        <f t="shared" si="259"/>
        <v>O</v>
      </c>
      <c r="E830" s="24"/>
      <c r="F830" s="155"/>
      <c r="G830" s="185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">
      <c r="A831" s="29"/>
      <c r="B831" s="52"/>
      <c r="C831" s="157"/>
      <c r="D831" s="79" t="str">
        <f t="shared" si="259"/>
        <v>O</v>
      </c>
      <c r="E831" s="24"/>
      <c r="F831" s="155"/>
      <c r="G831" s="185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">
      <c r="A832" s="29"/>
      <c r="B832" s="52"/>
      <c r="C832" s="157"/>
      <c r="D832" s="79" t="str">
        <f t="shared" si="259"/>
        <v>O</v>
      </c>
      <c r="E832" s="24"/>
      <c r="F832" s="155"/>
      <c r="G832" s="185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">
      <c r="A833" s="29"/>
      <c r="B833" s="52"/>
      <c r="C833" s="157"/>
      <c r="D833" s="79" t="str">
        <f t="shared" si="259"/>
        <v>O</v>
      </c>
      <c r="E833" s="24"/>
      <c r="F833" s="155"/>
      <c r="G833" s="185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">
      <c r="A834" s="29"/>
      <c r="B834" s="52"/>
      <c r="C834" s="157"/>
      <c r="D834" s="79" t="str">
        <f t="shared" si="259"/>
        <v>O</v>
      </c>
      <c r="E834" s="24"/>
      <c r="F834" s="155"/>
      <c r="G834" s="185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">
      <c r="A835" s="29"/>
      <c r="B835" s="52"/>
      <c r="C835" s="157"/>
      <c r="D835" s="79" t="str">
        <f t="shared" si="259"/>
        <v>O</v>
      </c>
      <c r="E835" s="24"/>
      <c r="F835" s="155"/>
      <c r="G835" s="185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">
      <c r="A836" s="29"/>
      <c r="B836" s="52"/>
      <c r="C836" s="157"/>
      <c r="D836" s="79" t="str">
        <f t="shared" si="259"/>
        <v>O</v>
      </c>
      <c r="E836" s="24"/>
      <c r="F836" s="155"/>
      <c r="G836" s="185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">
      <c r="A837" s="29"/>
      <c r="B837" s="52"/>
      <c r="C837" s="157"/>
      <c r="D837" s="79" t="str">
        <f t="shared" si="259"/>
        <v>O</v>
      </c>
      <c r="E837" s="24"/>
      <c r="F837" s="155"/>
      <c r="G837" s="185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">
      <c r="A838" s="29"/>
      <c r="B838" s="52"/>
      <c r="C838" s="157"/>
      <c r="D838" s="79" t="str">
        <f t="shared" si="259"/>
        <v>O</v>
      </c>
      <c r="E838" s="24"/>
      <c r="F838" s="155"/>
      <c r="G838" s="185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">
      <c r="A839" s="29"/>
      <c r="B839" s="52"/>
      <c r="C839" s="157"/>
      <c r="D839" s="79" t="str">
        <f t="shared" si="259"/>
        <v>O</v>
      </c>
      <c r="E839" s="24"/>
      <c r="F839" s="155"/>
      <c r="G839" s="185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">
      <c r="A840" s="29"/>
      <c r="B840" s="52"/>
      <c r="C840" s="157"/>
      <c r="D840" s="79" t="str">
        <f t="shared" si="259"/>
        <v>O</v>
      </c>
      <c r="E840" s="24"/>
      <c r="F840" s="155"/>
      <c r="G840" s="185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">
      <c r="A841" s="29"/>
      <c r="B841" s="52"/>
      <c r="C841" s="157"/>
      <c r="D841" s="79" t="str">
        <f t="shared" si="259"/>
        <v>O</v>
      </c>
      <c r="E841" s="24"/>
      <c r="F841" s="155"/>
      <c r="G841" s="185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">
      <c r="A842" s="29"/>
      <c r="B842" s="52"/>
      <c r="C842" s="157"/>
      <c r="D842" s="79" t="str">
        <f t="shared" si="259"/>
        <v>O</v>
      </c>
      <c r="E842" s="24"/>
      <c r="F842" s="155"/>
      <c r="G842" s="185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">
      <c r="A843" s="29"/>
      <c r="B843" s="52"/>
      <c r="C843" s="157"/>
      <c r="D843" s="79" t="str">
        <f t="shared" si="259"/>
        <v>O</v>
      </c>
      <c r="E843" s="24"/>
      <c r="F843" s="155"/>
      <c r="G843" s="185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">
      <c r="A844" s="29"/>
      <c r="B844" s="52"/>
      <c r="C844" s="157"/>
      <c r="D844" s="79" t="str">
        <f t="shared" si="259"/>
        <v>O</v>
      </c>
      <c r="E844" s="24"/>
      <c r="F844" s="155"/>
      <c r="G844" s="185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">
      <c r="A845" s="29"/>
      <c r="B845" s="52"/>
      <c r="C845" s="157"/>
      <c r="D845" s="79" t="str">
        <f t="shared" si="259"/>
        <v>O</v>
      </c>
      <c r="E845" s="24"/>
      <c r="F845" s="155"/>
      <c r="G845" s="185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">
      <c r="A846" s="29"/>
      <c r="B846" s="52"/>
      <c r="C846" s="157"/>
      <c r="D846" s="79" t="str">
        <f t="shared" si="259"/>
        <v>O</v>
      </c>
      <c r="E846" s="24"/>
      <c r="F846" s="155"/>
      <c r="G846" s="185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69" t="str">
        <f>U796</f>
        <v xml:space="preserve"> </v>
      </c>
    </row>
    <row r="847" spans="1:21" ht="9.75" customHeight="1" x14ac:dyDescent="0.2">
      <c r="A847" s="30"/>
      <c r="B847" s="53"/>
      <c r="C847" s="158"/>
      <c r="D847" s="80" t="str">
        <f t="shared" si="259"/>
        <v>O</v>
      </c>
      <c r="E847" s="25"/>
      <c r="F847" s="155"/>
      <c r="G847" s="185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69"/>
    </row>
    <row r="848" spans="1:21" ht="9.75" customHeight="1" x14ac:dyDescent="0.2">
      <c r="A848" s="189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69"/>
    </row>
    <row r="849" spans="1:24" ht="9.75" customHeight="1" x14ac:dyDescent="0.2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69"/>
    </row>
    <row r="850" spans="1:24" ht="9.75" customHeight="1" x14ac:dyDescent="0.2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69"/>
    </row>
    <row r="851" spans="1:24" ht="9.75" customHeight="1" x14ac:dyDescent="0.2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">
      <c r="A852" s="127" t="str">
        <f>A802</f>
        <v>Arbeits-, Zeit- und Ausgabenplan (Prozessinnovation)</v>
      </c>
      <c r="B852" s="7"/>
      <c r="C852" s="7"/>
      <c r="D852" s="7"/>
      <c r="E852" s="8"/>
      <c r="F852" s="8"/>
      <c r="G852" s="8"/>
      <c r="H852" s="8"/>
      <c r="I852" s="8"/>
      <c r="J852" s="8"/>
      <c r="K852" s="257" t="str">
        <f>K802</f>
        <v>BN: ______________________</v>
      </c>
      <c r="L852" s="257"/>
      <c r="M852" s="257"/>
      <c r="N852" s="257"/>
      <c r="O852" s="257"/>
      <c r="P852" s="257"/>
      <c r="Q852" s="257"/>
      <c r="R852" s="257"/>
      <c r="S852" s="257"/>
      <c r="T852" s="257"/>
    </row>
    <row r="853" spans="1:24" ht="9.75" customHeight="1" x14ac:dyDescent="0.2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</row>
    <row r="854" spans="1:24" ht="9.75" customHeight="1" x14ac:dyDescent="0.2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">
      <c r="A855" s="255" t="str">
        <f>A805</f>
        <v>Jahr</v>
      </c>
      <c r="B855" s="256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">
      <c r="A856" s="253">
        <f>A806</f>
        <v>0</v>
      </c>
      <c r="B856" s="254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46" t="str">
        <f>IF(AND(D855,D856,D857),"","FEHLER-verursachende Bearbeitung der AZA-Vorlage")</f>
        <v/>
      </c>
      <c r="F857" s="246"/>
      <c r="G857" s="246"/>
      <c r="H857" s="246"/>
      <c r="I857" s="246"/>
      <c r="J857" s="246"/>
      <c r="K857" s="246"/>
      <c r="L857" s="246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">
      <c r="A858" s="12"/>
      <c r="B858" s="12"/>
      <c r="C858" s="12"/>
      <c r="D858" s="12"/>
      <c r="E858" s="246"/>
      <c r="F858" s="246"/>
      <c r="G858" s="246"/>
      <c r="H858" s="246"/>
      <c r="I858" s="246"/>
      <c r="J858" s="246"/>
      <c r="K858" s="246"/>
      <c r="L858" s="246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">
      <c r="A860" s="13"/>
      <c r="B860" s="13"/>
      <c r="C860" s="13"/>
      <c r="D860" s="13"/>
      <c r="E860" s="212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">
      <c r="A861" s="48" t="str">
        <f>A811</f>
        <v/>
      </c>
      <c r="B861" s="48" t="str">
        <f>B811</f>
        <v/>
      </c>
      <c r="C861" s="247" t="str">
        <f>C811</f>
        <v>FuE-Kategorie</v>
      </c>
      <c r="D861" s="247"/>
      <c r="E861" s="48" t="str">
        <f t="shared" ref="E861:F869" si="264">E811</f>
        <v/>
      </c>
      <c r="F861" s="241" t="str">
        <f t="shared" si="264"/>
        <v>Personal</v>
      </c>
      <c r="G861" s="241"/>
      <c r="H861" s="241"/>
      <c r="I861" s="241"/>
      <c r="J861" s="48" t="str">
        <f>J811</f>
        <v/>
      </c>
      <c r="K861" s="250" t="str">
        <f>K811</f>
        <v xml:space="preserve">Ausgabengruppe </v>
      </c>
      <c r="L861" s="251"/>
      <c r="M861" s="251"/>
      <c r="N861" s="251"/>
      <c r="O861" s="251"/>
      <c r="P861" s="251"/>
      <c r="Q861" s="251"/>
      <c r="R861" s="251"/>
      <c r="S861" s="251"/>
      <c r="T861" s="252"/>
    </row>
    <row r="862" spans="1:24" ht="9.75" customHeight="1" x14ac:dyDescent="0.2">
      <c r="A862" s="26" t="str">
        <f t="shared" ref="A862:B869" si="265">A812</f>
        <v/>
      </c>
      <c r="B862" s="26" t="str">
        <f t="shared" si="265"/>
        <v/>
      </c>
      <c r="C862" s="248"/>
      <c r="D862" s="248"/>
      <c r="E862" s="26" t="str">
        <f t="shared" si="264"/>
        <v/>
      </c>
      <c r="F862" s="242" t="str">
        <f t="shared" si="264"/>
        <v/>
      </c>
      <c r="G862" s="243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/>
      </c>
    </row>
    <row r="863" spans="1:24" ht="9.75" customHeight="1" x14ac:dyDescent="0.2">
      <c r="A863" s="26" t="str">
        <f t="shared" si="265"/>
        <v/>
      </c>
      <c r="B863" s="26" t="str">
        <f t="shared" si="265"/>
        <v/>
      </c>
      <c r="C863" s="248"/>
      <c r="D863" s="248"/>
      <c r="E863" s="26" t="str">
        <f t="shared" si="264"/>
        <v>Jahresprogramm in</v>
      </c>
      <c r="F863" s="244" t="str">
        <f t="shared" si="264"/>
        <v>Zahl und</v>
      </c>
      <c r="G863" s="245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>vorhabensspezifische</v>
      </c>
      <c r="K863" s="26" t="str">
        <f t="shared" si="267"/>
        <v>vorhabens-</v>
      </c>
      <c r="L863" s="173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>Auftrags-</v>
      </c>
      <c r="T863" s="26" t="str">
        <f t="shared" si="267"/>
        <v>Sonstige</v>
      </c>
    </row>
    <row r="864" spans="1:24" ht="9.75" customHeight="1" x14ac:dyDescent="0.2">
      <c r="A864" s="26" t="str">
        <f t="shared" si="265"/>
        <v>Lfd.</v>
      </c>
      <c r="B864" s="26" t="str">
        <f t="shared" si="265"/>
        <v>Arbeiten</v>
      </c>
      <c r="C864" s="248"/>
      <c r="D864" s="248"/>
      <c r="E864" s="26" t="str">
        <f t="shared" si="264"/>
        <v>Projektabschnitten</v>
      </c>
      <c r="F864" s="244" t="str">
        <f t="shared" si="264"/>
        <v>Qualifika-</v>
      </c>
      <c r="G864" s="245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>Instrumente,</v>
      </c>
      <c r="K864" s="26" t="str">
        <f t="shared" si="268"/>
        <v>spezifische</v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>forschung u.</v>
      </c>
      <c r="T864" s="26" t="str">
        <f t="shared" si="268"/>
        <v>Ausgaben</v>
      </c>
    </row>
    <row r="865" spans="1:20" ht="9.75" customHeight="1" x14ac:dyDescent="0.2">
      <c r="A865" s="26" t="str">
        <f t="shared" si="265"/>
        <v>Nr.</v>
      </c>
      <c r="B865" s="26" t="str">
        <f t="shared" si="265"/>
        <v>von/bis</v>
      </c>
      <c r="C865" s="248"/>
      <c r="D865" s="248"/>
      <c r="E865" s="26" t="str">
        <f t="shared" si="264"/>
        <v>im Kalenderjahr</v>
      </c>
      <c r="F865" s="244" t="str">
        <f t="shared" si="264"/>
        <v>tion</v>
      </c>
      <c r="G865" s="245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>Ausrüstungen, Sonstige</v>
      </c>
      <c r="K865" s="26" t="str">
        <f t="shared" si="269"/>
        <v>Instrumente,</v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>technisches</v>
      </c>
      <c r="T865" s="26" t="str">
        <f t="shared" si="269"/>
        <v>für</v>
      </c>
    </row>
    <row r="866" spans="1:20" ht="9.75" customHeight="1" x14ac:dyDescent="0.2">
      <c r="A866" s="26" t="str">
        <f t="shared" si="265"/>
        <v/>
      </c>
      <c r="B866" s="26" t="str">
        <f t="shared" si="265"/>
        <v/>
      </c>
      <c r="C866" s="248"/>
      <c r="D866" s="248"/>
      <c r="E866" s="26" t="str">
        <f t="shared" si="264"/>
        <v/>
      </c>
      <c r="F866" s="244" t="str">
        <f t="shared" si="264"/>
        <v/>
      </c>
      <c r="G866" s="245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>Ausgaben</v>
      </c>
      <c r="K866" s="26" t="str">
        <f t="shared" si="270"/>
        <v>Ausrüstungen</v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>Wissen</v>
      </c>
      <c r="T866" s="26" t="str">
        <f t="shared" si="270"/>
        <v>Material</v>
      </c>
    </row>
    <row r="867" spans="1:20" ht="9.75" customHeight="1" x14ac:dyDescent="0.2">
      <c r="A867" s="26" t="str">
        <f t="shared" si="265"/>
        <v/>
      </c>
      <c r="B867" s="26" t="str">
        <f t="shared" si="265"/>
        <v/>
      </c>
      <c r="C867" s="248"/>
      <c r="D867" s="248"/>
      <c r="E867" s="26" t="str">
        <f t="shared" si="264"/>
        <v/>
      </c>
      <c r="F867" s="174" t="str">
        <f>IF(AND(COUNTA(H870:H897),COUNTA(I870:I897)),IF(L898=0,"Hier die Anzahl eintagen!",""),"")</f>
        <v/>
      </c>
      <c r="G867" s="175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>(lt. Spalte 7)</v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>(lt. Spalte 3)</v>
      </c>
      <c r="T867" s="26" t="str">
        <f t="shared" si="271"/>
        <v>(lt. Spalte 7)</v>
      </c>
    </row>
    <row r="868" spans="1:20" ht="9.75" customHeight="1" x14ac:dyDescent="0.2">
      <c r="A868" s="27" t="str">
        <f t="shared" si="265"/>
        <v/>
      </c>
      <c r="B868" s="27" t="str">
        <f t="shared" si="265"/>
        <v/>
      </c>
      <c r="C868" s="249"/>
      <c r="D868" s="249"/>
      <c r="E868" s="27" t="str">
        <f t="shared" si="264"/>
        <v/>
      </c>
      <c r="F868" s="177"/>
      <c r="G868" s="178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">
      <c r="A869" s="18">
        <f t="shared" si="265"/>
        <v>1</v>
      </c>
      <c r="B869" s="18">
        <f t="shared" si="265"/>
        <v>2</v>
      </c>
      <c r="C869" s="237" t="str">
        <f>C819</f>
        <v/>
      </c>
      <c r="D869" s="237"/>
      <c r="E869" s="18">
        <f t="shared" si="264"/>
        <v>3</v>
      </c>
      <c r="F869" s="238">
        <f t="shared" si="264"/>
        <v>4</v>
      </c>
      <c r="G869" s="239"/>
      <c r="H869" s="18">
        <f t="shared" ref="H869:T869" si="273">H819</f>
        <v>5</v>
      </c>
      <c r="I869" s="18">
        <f t="shared" si="273"/>
        <v>6</v>
      </c>
      <c r="J869" s="18">
        <f t="shared" si="273"/>
        <v>7</v>
      </c>
      <c r="K869" s="18">
        <f t="shared" si="273"/>
        <v>8</v>
      </c>
      <c r="L869" s="18">
        <f t="shared" si="273"/>
        <v>9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>
        <f t="shared" si="273"/>
        <v>10</v>
      </c>
      <c r="T869" s="18">
        <f t="shared" si="273"/>
        <v>11</v>
      </c>
    </row>
    <row r="870" spans="1:20" ht="9.75" customHeight="1" x14ac:dyDescent="0.2">
      <c r="A870" s="28"/>
      <c r="B870" s="51"/>
      <c r="C870" s="156"/>
      <c r="D870" s="78" t="str">
        <f>IF($Y$3="ja",UPPER(C870),"O")</f>
        <v>O</v>
      </c>
      <c r="E870" s="23"/>
      <c r="F870" s="155"/>
      <c r="G870" s="185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5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">
      <c r="A872" s="29"/>
      <c r="B872" s="52"/>
      <c r="C872" s="157"/>
      <c r="D872" s="79" t="str">
        <f t="shared" si="274"/>
        <v>O</v>
      </c>
      <c r="E872" s="24"/>
      <c r="F872" s="155"/>
      <c r="G872" s="185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">
      <c r="A873" s="29"/>
      <c r="B873" s="52"/>
      <c r="C873" s="157"/>
      <c r="D873" s="79" t="str">
        <f t="shared" si="274"/>
        <v>O</v>
      </c>
      <c r="E873" s="24"/>
      <c r="F873" s="155"/>
      <c r="G873" s="185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">
      <c r="A874" s="29"/>
      <c r="B874" s="52"/>
      <c r="C874" s="157"/>
      <c r="D874" s="79" t="str">
        <f t="shared" si="274"/>
        <v>O</v>
      </c>
      <c r="E874" s="24"/>
      <c r="F874" s="155"/>
      <c r="G874" s="185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">
      <c r="A875" s="29"/>
      <c r="B875" s="52"/>
      <c r="C875" s="157"/>
      <c r="D875" s="79" t="str">
        <f t="shared" si="274"/>
        <v>O</v>
      </c>
      <c r="E875" s="24"/>
      <c r="F875" s="155"/>
      <c r="G875" s="185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">
      <c r="A876" s="29"/>
      <c r="B876" s="52"/>
      <c r="C876" s="157"/>
      <c r="D876" s="79" t="str">
        <f t="shared" si="274"/>
        <v>O</v>
      </c>
      <c r="E876" s="24"/>
      <c r="F876" s="155"/>
      <c r="G876" s="185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">
      <c r="A877" s="29"/>
      <c r="B877" s="52"/>
      <c r="C877" s="157"/>
      <c r="D877" s="79" t="str">
        <f t="shared" si="274"/>
        <v>O</v>
      </c>
      <c r="E877" s="24"/>
      <c r="F877" s="155"/>
      <c r="G877" s="185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">
      <c r="A878" s="29"/>
      <c r="B878" s="52"/>
      <c r="C878" s="157"/>
      <c r="D878" s="79" t="str">
        <f t="shared" si="274"/>
        <v>O</v>
      </c>
      <c r="E878" s="24"/>
      <c r="F878" s="155"/>
      <c r="G878" s="185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">
      <c r="A879" s="29"/>
      <c r="B879" s="52"/>
      <c r="C879" s="157"/>
      <c r="D879" s="79" t="str">
        <f t="shared" si="274"/>
        <v>O</v>
      </c>
      <c r="E879" s="24"/>
      <c r="F879" s="155"/>
      <c r="G879" s="185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">
      <c r="A880" s="29"/>
      <c r="B880" s="52"/>
      <c r="C880" s="157"/>
      <c r="D880" s="79" t="str">
        <f t="shared" si="274"/>
        <v>O</v>
      </c>
      <c r="E880" s="24"/>
      <c r="F880" s="155"/>
      <c r="G880" s="185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">
      <c r="A881" s="29"/>
      <c r="B881" s="52"/>
      <c r="C881" s="157"/>
      <c r="D881" s="79" t="str">
        <f t="shared" si="274"/>
        <v>O</v>
      </c>
      <c r="E881" s="24"/>
      <c r="F881" s="155"/>
      <c r="G881" s="185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">
      <c r="A882" s="29"/>
      <c r="B882" s="52"/>
      <c r="C882" s="157"/>
      <c r="D882" s="79" t="str">
        <f t="shared" si="274"/>
        <v>O</v>
      </c>
      <c r="E882" s="24"/>
      <c r="F882" s="155"/>
      <c r="G882" s="185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">
      <c r="A883" s="29"/>
      <c r="B883" s="52"/>
      <c r="C883" s="157"/>
      <c r="D883" s="79" t="str">
        <f t="shared" si="274"/>
        <v>O</v>
      </c>
      <c r="E883" s="24"/>
      <c r="F883" s="155"/>
      <c r="G883" s="185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">
      <c r="A884" s="29"/>
      <c r="B884" s="52"/>
      <c r="C884" s="157"/>
      <c r="D884" s="79" t="str">
        <f t="shared" si="274"/>
        <v>O</v>
      </c>
      <c r="E884" s="24"/>
      <c r="F884" s="155"/>
      <c r="G884" s="185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">
      <c r="A885" s="29"/>
      <c r="B885" s="52"/>
      <c r="C885" s="157"/>
      <c r="D885" s="79" t="str">
        <f t="shared" si="274"/>
        <v>O</v>
      </c>
      <c r="E885" s="24"/>
      <c r="F885" s="155"/>
      <c r="G885" s="185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">
      <c r="A886" s="29"/>
      <c r="B886" s="52"/>
      <c r="C886" s="157"/>
      <c r="D886" s="79" t="str">
        <f t="shared" si="274"/>
        <v>O</v>
      </c>
      <c r="E886" s="24"/>
      <c r="F886" s="155"/>
      <c r="G886" s="185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">
      <c r="A887" s="29"/>
      <c r="B887" s="52"/>
      <c r="C887" s="157"/>
      <c r="D887" s="79" t="str">
        <f t="shared" si="274"/>
        <v>O</v>
      </c>
      <c r="E887" s="24"/>
      <c r="F887" s="155"/>
      <c r="G887" s="185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">
      <c r="A888" s="29"/>
      <c r="B888" s="52"/>
      <c r="C888" s="157"/>
      <c r="D888" s="79" t="str">
        <f t="shared" si="274"/>
        <v>O</v>
      </c>
      <c r="E888" s="24"/>
      <c r="F888" s="155"/>
      <c r="G888" s="185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">
      <c r="A889" s="29"/>
      <c r="B889" s="52"/>
      <c r="C889" s="157"/>
      <c r="D889" s="79" t="str">
        <f t="shared" si="274"/>
        <v>O</v>
      </c>
      <c r="E889" s="24"/>
      <c r="F889" s="155"/>
      <c r="G889" s="185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">
      <c r="A890" s="29"/>
      <c r="B890" s="52"/>
      <c r="C890" s="157"/>
      <c r="D890" s="79" t="str">
        <f t="shared" si="274"/>
        <v>O</v>
      </c>
      <c r="E890" s="24"/>
      <c r="F890" s="155"/>
      <c r="G890" s="185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">
      <c r="A891" s="29"/>
      <c r="B891" s="52"/>
      <c r="C891" s="157"/>
      <c r="D891" s="79" t="str">
        <f t="shared" si="274"/>
        <v>O</v>
      </c>
      <c r="E891" s="24"/>
      <c r="F891" s="155"/>
      <c r="G891" s="185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">
      <c r="A892" s="29"/>
      <c r="B892" s="52"/>
      <c r="C892" s="157"/>
      <c r="D892" s="79" t="str">
        <f t="shared" si="274"/>
        <v>O</v>
      </c>
      <c r="E892" s="24"/>
      <c r="F892" s="155"/>
      <c r="G892" s="185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">
      <c r="A893" s="29"/>
      <c r="B893" s="52"/>
      <c r="C893" s="157"/>
      <c r="D893" s="79" t="str">
        <f t="shared" si="274"/>
        <v>O</v>
      </c>
      <c r="E893" s="24"/>
      <c r="F893" s="155"/>
      <c r="G893" s="185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">
      <c r="A894" s="29"/>
      <c r="B894" s="52"/>
      <c r="C894" s="157"/>
      <c r="D894" s="79" t="str">
        <f t="shared" si="274"/>
        <v>O</v>
      </c>
      <c r="E894" s="24"/>
      <c r="F894" s="155"/>
      <c r="G894" s="185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">
      <c r="A895" s="29"/>
      <c r="B895" s="52"/>
      <c r="C895" s="157"/>
      <c r="D895" s="79" t="str">
        <f t="shared" si="274"/>
        <v>O</v>
      </c>
      <c r="E895" s="24"/>
      <c r="F895" s="155"/>
      <c r="G895" s="185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">
      <c r="A896" s="29"/>
      <c r="B896" s="52"/>
      <c r="C896" s="157"/>
      <c r="D896" s="79" t="str">
        <f t="shared" si="274"/>
        <v>O</v>
      </c>
      <c r="E896" s="24"/>
      <c r="F896" s="155"/>
      <c r="G896" s="185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69" t="str">
        <f>U846</f>
        <v xml:space="preserve"> </v>
      </c>
    </row>
    <row r="897" spans="1:24" ht="9.75" customHeight="1" x14ac:dyDescent="0.2">
      <c r="A897" s="30"/>
      <c r="B897" s="53"/>
      <c r="C897" s="158"/>
      <c r="D897" s="80" t="str">
        <f t="shared" si="274"/>
        <v>O</v>
      </c>
      <c r="E897" s="25"/>
      <c r="F897" s="155"/>
      <c r="G897" s="185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69"/>
    </row>
    <row r="898" spans="1:24" ht="9.75" customHeight="1" x14ac:dyDescent="0.2">
      <c r="A898" s="189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69"/>
    </row>
    <row r="899" spans="1:24" ht="9.75" customHeight="1" x14ac:dyDescent="0.2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69"/>
    </row>
    <row r="900" spans="1:24" ht="9.75" customHeight="1" x14ac:dyDescent="0.2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69"/>
    </row>
    <row r="901" spans="1:24" ht="9.75" customHeight="1" x14ac:dyDescent="0.2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">
      <c r="A902" s="127" t="str">
        <f>A852</f>
        <v>Arbeits-, Zeit- und Ausgabenplan (Prozessinnovation)</v>
      </c>
      <c r="B902" s="7"/>
      <c r="C902" s="7"/>
      <c r="D902" s="7"/>
      <c r="E902" s="8"/>
      <c r="F902" s="8"/>
      <c r="G902" s="8"/>
      <c r="H902" s="8"/>
      <c r="I902" s="8"/>
      <c r="J902" s="8"/>
      <c r="K902" s="257" t="str">
        <f>K852</f>
        <v>BN: ______________________</v>
      </c>
      <c r="L902" s="257"/>
      <c r="M902" s="257"/>
      <c r="N902" s="257"/>
      <c r="O902" s="257"/>
      <c r="P902" s="257"/>
      <c r="Q902" s="257"/>
      <c r="R902" s="257"/>
      <c r="S902" s="257"/>
      <c r="T902" s="257"/>
    </row>
    <row r="903" spans="1:24" ht="9.75" customHeight="1" x14ac:dyDescent="0.2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57"/>
      <c r="L903" s="257"/>
      <c r="M903" s="257"/>
      <c r="N903" s="257"/>
      <c r="O903" s="257"/>
      <c r="P903" s="257"/>
      <c r="Q903" s="257"/>
      <c r="R903" s="257"/>
      <c r="S903" s="257"/>
      <c r="T903" s="257"/>
    </row>
    <row r="904" spans="1:24" ht="9.75" customHeight="1" x14ac:dyDescent="0.2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">
      <c r="A905" s="255" t="str">
        <f>A855</f>
        <v>Jahr</v>
      </c>
      <c r="B905" s="256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">
      <c r="A906" s="253">
        <f>A856</f>
        <v>0</v>
      </c>
      <c r="B906" s="254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46" t="str">
        <f>IF(AND(D905,D906,D907),"","FEHLER-verursachende Bearbeitung der AZA-Vorlage")</f>
        <v/>
      </c>
      <c r="F907" s="246"/>
      <c r="G907" s="246"/>
      <c r="H907" s="246"/>
      <c r="I907" s="246"/>
      <c r="J907" s="246"/>
      <c r="K907" s="246"/>
      <c r="L907" s="246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">
      <c r="A908" s="12"/>
      <c r="B908" s="12"/>
      <c r="C908" s="12"/>
      <c r="D908" s="12"/>
      <c r="E908" s="246"/>
      <c r="F908" s="246"/>
      <c r="G908" s="246"/>
      <c r="H908" s="246"/>
      <c r="I908" s="246"/>
      <c r="J908" s="246"/>
      <c r="K908" s="246"/>
      <c r="L908" s="246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">
      <c r="A910" s="13"/>
      <c r="B910" s="13"/>
      <c r="C910" s="13"/>
      <c r="D910" s="13"/>
      <c r="E910" s="212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">
      <c r="A911" s="48" t="str">
        <f>A861</f>
        <v/>
      </c>
      <c r="B911" s="48" t="str">
        <f>B861</f>
        <v/>
      </c>
      <c r="C911" s="247" t="str">
        <f>C861</f>
        <v>FuE-Kategorie</v>
      </c>
      <c r="D911" s="247"/>
      <c r="E911" s="48" t="str">
        <f t="shared" ref="E911:F919" si="279">E861</f>
        <v/>
      </c>
      <c r="F911" s="241" t="str">
        <f t="shared" si="279"/>
        <v>Personal</v>
      </c>
      <c r="G911" s="241"/>
      <c r="H911" s="241"/>
      <c r="I911" s="241"/>
      <c r="J911" s="48" t="str">
        <f>J861</f>
        <v/>
      </c>
      <c r="K911" s="250" t="str">
        <f>K861</f>
        <v xml:space="preserve">Ausgabengruppe </v>
      </c>
      <c r="L911" s="251"/>
      <c r="M911" s="251"/>
      <c r="N911" s="251"/>
      <c r="O911" s="251"/>
      <c r="P911" s="251"/>
      <c r="Q911" s="251"/>
      <c r="R911" s="251"/>
      <c r="S911" s="251"/>
      <c r="T911" s="252"/>
    </row>
    <row r="912" spans="1:24" ht="9.75" customHeight="1" x14ac:dyDescent="0.2">
      <c r="A912" s="26" t="str">
        <f t="shared" ref="A912:B919" si="280">A862</f>
        <v/>
      </c>
      <c r="B912" s="26" t="str">
        <f t="shared" si="280"/>
        <v/>
      </c>
      <c r="C912" s="248"/>
      <c r="D912" s="248"/>
      <c r="E912" s="26" t="str">
        <f t="shared" si="279"/>
        <v/>
      </c>
      <c r="F912" s="242" t="str">
        <f t="shared" si="279"/>
        <v/>
      </c>
      <c r="G912" s="243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/>
      </c>
    </row>
    <row r="913" spans="1:20" ht="9.75" customHeight="1" x14ac:dyDescent="0.2">
      <c r="A913" s="26" t="str">
        <f t="shared" si="280"/>
        <v/>
      </c>
      <c r="B913" s="26" t="str">
        <f t="shared" si="280"/>
        <v/>
      </c>
      <c r="C913" s="248"/>
      <c r="D913" s="248"/>
      <c r="E913" s="26" t="str">
        <f t="shared" si="279"/>
        <v>Jahresprogramm in</v>
      </c>
      <c r="F913" s="244" t="str">
        <f t="shared" si="279"/>
        <v>Zahl und</v>
      </c>
      <c r="G913" s="245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>vorhabensspezifische</v>
      </c>
      <c r="K913" s="26" t="str">
        <f t="shared" si="282"/>
        <v>vorhabens-</v>
      </c>
      <c r="L913" s="173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>Auftrags-</v>
      </c>
      <c r="T913" s="26" t="str">
        <f t="shared" si="282"/>
        <v>Sonstige</v>
      </c>
    </row>
    <row r="914" spans="1:20" ht="9.75" customHeight="1" x14ac:dyDescent="0.2">
      <c r="A914" s="26" t="str">
        <f t="shared" si="280"/>
        <v>Lfd.</v>
      </c>
      <c r="B914" s="26" t="str">
        <f t="shared" si="280"/>
        <v>Arbeiten</v>
      </c>
      <c r="C914" s="248"/>
      <c r="D914" s="248"/>
      <c r="E914" s="26" t="str">
        <f t="shared" si="279"/>
        <v>Projektabschnitten</v>
      </c>
      <c r="F914" s="244" t="str">
        <f t="shared" si="279"/>
        <v>Qualifika-</v>
      </c>
      <c r="G914" s="245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>Instrumente,</v>
      </c>
      <c r="K914" s="26" t="str">
        <f t="shared" si="283"/>
        <v>spezifische</v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>forschung u.</v>
      </c>
      <c r="T914" s="26" t="str">
        <f t="shared" si="283"/>
        <v>Ausgaben</v>
      </c>
    </row>
    <row r="915" spans="1:20" ht="9.75" customHeight="1" x14ac:dyDescent="0.2">
      <c r="A915" s="26" t="str">
        <f t="shared" si="280"/>
        <v>Nr.</v>
      </c>
      <c r="B915" s="26" t="str">
        <f t="shared" si="280"/>
        <v>von/bis</v>
      </c>
      <c r="C915" s="248"/>
      <c r="D915" s="248"/>
      <c r="E915" s="26" t="str">
        <f t="shared" si="279"/>
        <v>im Kalenderjahr</v>
      </c>
      <c r="F915" s="244" t="str">
        <f t="shared" si="279"/>
        <v>tion</v>
      </c>
      <c r="G915" s="245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>Ausrüstungen, Sonstige</v>
      </c>
      <c r="K915" s="26" t="str">
        <f t="shared" si="284"/>
        <v>Instrumente,</v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>technisches</v>
      </c>
      <c r="T915" s="26" t="str">
        <f t="shared" si="284"/>
        <v>für</v>
      </c>
    </row>
    <row r="916" spans="1:20" ht="9.75" customHeight="1" x14ac:dyDescent="0.2">
      <c r="A916" s="26" t="str">
        <f t="shared" si="280"/>
        <v/>
      </c>
      <c r="B916" s="26" t="str">
        <f t="shared" si="280"/>
        <v/>
      </c>
      <c r="C916" s="248"/>
      <c r="D916" s="248"/>
      <c r="E916" s="26" t="str">
        <f t="shared" si="279"/>
        <v/>
      </c>
      <c r="F916" s="244" t="str">
        <f t="shared" si="279"/>
        <v/>
      </c>
      <c r="G916" s="245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>Ausgaben</v>
      </c>
      <c r="K916" s="26" t="str">
        <f t="shared" si="285"/>
        <v>Ausrüstungen</v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>Wissen</v>
      </c>
      <c r="T916" s="26" t="str">
        <f t="shared" si="285"/>
        <v>Material</v>
      </c>
    </row>
    <row r="917" spans="1:20" ht="9.75" customHeight="1" x14ac:dyDescent="0.2">
      <c r="A917" s="26" t="str">
        <f t="shared" si="280"/>
        <v/>
      </c>
      <c r="B917" s="26" t="str">
        <f t="shared" si="280"/>
        <v/>
      </c>
      <c r="C917" s="248"/>
      <c r="D917" s="248"/>
      <c r="E917" s="26" t="str">
        <f t="shared" si="279"/>
        <v/>
      </c>
      <c r="F917" s="174" t="str">
        <f>IF(AND(COUNTA(H920:H947),COUNTA(I920:I947)),IF(L948=0,"Hier die Anzahl eintagen!",""),"")</f>
        <v/>
      </c>
      <c r="G917" s="175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>(lt. Spalte 7)</v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>(lt. Spalte 3)</v>
      </c>
      <c r="T917" s="26" t="str">
        <f t="shared" si="286"/>
        <v>(lt. Spalte 7)</v>
      </c>
    </row>
    <row r="918" spans="1:20" ht="9.75" customHeight="1" x14ac:dyDescent="0.2">
      <c r="A918" s="27" t="str">
        <f t="shared" si="280"/>
        <v/>
      </c>
      <c r="B918" s="27" t="str">
        <f t="shared" si="280"/>
        <v/>
      </c>
      <c r="C918" s="249"/>
      <c r="D918" s="249"/>
      <c r="E918" s="27" t="str">
        <f t="shared" si="279"/>
        <v/>
      </c>
      <c r="F918" s="177"/>
      <c r="G918" s="178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">
      <c r="A919" s="18">
        <f t="shared" si="280"/>
        <v>1</v>
      </c>
      <c r="B919" s="18">
        <f t="shared" si="280"/>
        <v>2</v>
      </c>
      <c r="C919" s="237" t="str">
        <f>C869</f>
        <v/>
      </c>
      <c r="D919" s="237"/>
      <c r="E919" s="18">
        <f t="shared" si="279"/>
        <v>3</v>
      </c>
      <c r="F919" s="238">
        <f t="shared" si="279"/>
        <v>4</v>
      </c>
      <c r="G919" s="239"/>
      <c r="H919" s="18">
        <f t="shared" ref="H919:T919" si="288">H869</f>
        <v>5</v>
      </c>
      <c r="I919" s="18">
        <f t="shared" si="288"/>
        <v>6</v>
      </c>
      <c r="J919" s="18">
        <f t="shared" si="288"/>
        <v>7</v>
      </c>
      <c r="K919" s="18">
        <f t="shared" si="288"/>
        <v>8</v>
      </c>
      <c r="L919" s="18">
        <f t="shared" si="288"/>
        <v>9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>
        <f t="shared" si="288"/>
        <v>10</v>
      </c>
      <c r="T919" s="18">
        <f t="shared" si="288"/>
        <v>11</v>
      </c>
    </row>
    <row r="920" spans="1:20" ht="9.75" customHeight="1" x14ac:dyDescent="0.2">
      <c r="A920" s="28"/>
      <c r="B920" s="51"/>
      <c r="C920" s="156"/>
      <c r="D920" s="78" t="str">
        <f>IF($Y$3="ja",UPPER(C920),"O")</f>
        <v>O</v>
      </c>
      <c r="E920" s="23"/>
      <c r="F920" s="155"/>
      <c r="G920" s="185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5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">
      <c r="A922" s="29"/>
      <c r="B922" s="52"/>
      <c r="C922" s="157"/>
      <c r="D922" s="79" t="str">
        <f t="shared" si="289"/>
        <v>O</v>
      </c>
      <c r="E922" s="24"/>
      <c r="F922" s="155"/>
      <c r="G922" s="185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">
      <c r="A923" s="29"/>
      <c r="B923" s="52"/>
      <c r="C923" s="157"/>
      <c r="D923" s="79" t="str">
        <f t="shared" si="289"/>
        <v>O</v>
      </c>
      <c r="E923" s="24"/>
      <c r="F923" s="155"/>
      <c r="G923" s="185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">
      <c r="A924" s="29"/>
      <c r="B924" s="52"/>
      <c r="C924" s="157"/>
      <c r="D924" s="79" t="str">
        <f t="shared" si="289"/>
        <v>O</v>
      </c>
      <c r="E924" s="24"/>
      <c r="F924" s="155"/>
      <c r="G924" s="185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">
      <c r="A925" s="29"/>
      <c r="B925" s="52"/>
      <c r="C925" s="157"/>
      <c r="D925" s="79" t="str">
        <f t="shared" si="289"/>
        <v>O</v>
      </c>
      <c r="E925" s="24"/>
      <c r="F925" s="155"/>
      <c r="G925" s="185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">
      <c r="A926" s="29"/>
      <c r="B926" s="52"/>
      <c r="C926" s="157"/>
      <c r="D926" s="79" t="str">
        <f t="shared" si="289"/>
        <v>O</v>
      </c>
      <c r="E926" s="24"/>
      <c r="F926" s="155"/>
      <c r="G926" s="185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">
      <c r="A927" s="29"/>
      <c r="B927" s="52"/>
      <c r="C927" s="157"/>
      <c r="D927" s="79" t="str">
        <f t="shared" si="289"/>
        <v>O</v>
      </c>
      <c r="E927" s="24"/>
      <c r="F927" s="155"/>
      <c r="G927" s="185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">
      <c r="A928" s="29"/>
      <c r="B928" s="52"/>
      <c r="C928" s="157"/>
      <c r="D928" s="79" t="str">
        <f t="shared" si="289"/>
        <v>O</v>
      </c>
      <c r="E928" s="24"/>
      <c r="F928" s="155"/>
      <c r="G928" s="185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">
      <c r="A929" s="29"/>
      <c r="B929" s="52"/>
      <c r="C929" s="157"/>
      <c r="D929" s="79" t="str">
        <f t="shared" si="289"/>
        <v>O</v>
      </c>
      <c r="E929" s="24"/>
      <c r="F929" s="155"/>
      <c r="G929" s="185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">
      <c r="A930" s="29"/>
      <c r="B930" s="52"/>
      <c r="C930" s="157"/>
      <c r="D930" s="79" t="str">
        <f t="shared" si="289"/>
        <v>O</v>
      </c>
      <c r="E930" s="24"/>
      <c r="F930" s="155"/>
      <c r="G930" s="185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">
      <c r="A931" s="29"/>
      <c r="B931" s="52"/>
      <c r="C931" s="157"/>
      <c r="D931" s="79" t="str">
        <f t="shared" si="289"/>
        <v>O</v>
      </c>
      <c r="E931" s="24"/>
      <c r="F931" s="155"/>
      <c r="G931" s="185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">
      <c r="A932" s="29"/>
      <c r="B932" s="52"/>
      <c r="C932" s="157"/>
      <c r="D932" s="79" t="str">
        <f t="shared" si="289"/>
        <v>O</v>
      </c>
      <c r="E932" s="24"/>
      <c r="F932" s="155"/>
      <c r="G932" s="185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">
      <c r="A933" s="29"/>
      <c r="B933" s="52"/>
      <c r="C933" s="157"/>
      <c r="D933" s="79" t="str">
        <f t="shared" si="289"/>
        <v>O</v>
      </c>
      <c r="E933" s="24"/>
      <c r="F933" s="155"/>
      <c r="G933" s="185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">
      <c r="A934" s="29"/>
      <c r="B934" s="52"/>
      <c r="C934" s="157"/>
      <c r="D934" s="79" t="str">
        <f t="shared" si="289"/>
        <v>O</v>
      </c>
      <c r="E934" s="24"/>
      <c r="F934" s="155"/>
      <c r="G934" s="185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">
      <c r="A935" s="29"/>
      <c r="B935" s="52"/>
      <c r="C935" s="157"/>
      <c r="D935" s="79" t="str">
        <f t="shared" si="289"/>
        <v>O</v>
      </c>
      <c r="E935" s="24"/>
      <c r="F935" s="155"/>
      <c r="G935" s="185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">
      <c r="A936" s="29"/>
      <c r="B936" s="52"/>
      <c r="C936" s="157"/>
      <c r="D936" s="79" t="str">
        <f t="shared" si="289"/>
        <v>O</v>
      </c>
      <c r="E936" s="24"/>
      <c r="F936" s="155"/>
      <c r="G936" s="185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">
      <c r="A937" s="29"/>
      <c r="B937" s="52"/>
      <c r="C937" s="157"/>
      <c r="D937" s="79" t="str">
        <f t="shared" si="289"/>
        <v>O</v>
      </c>
      <c r="E937" s="24"/>
      <c r="F937" s="155"/>
      <c r="G937" s="185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">
      <c r="A938" s="29"/>
      <c r="B938" s="52"/>
      <c r="C938" s="157"/>
      <c r="D938" s="79" t="str">
        <f t="shared" si="289"/>
        <v>O</v>
      </c>
      <c r="E938" s="24"/>
      <c r="F938" s="155"/>
      <c r="G938" s="185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">
      <c r="A939" s="29"/>
      <c r="B939" s="52"/>
      <c r="C939" s="157"/>
      <c r="D939" s="79" t="str">
        <f t="shared" si="289"/>
        <v>O</v>
      </c>
      <c r="E939" s="24"/>
      <c r="F939" s="155"/>
      <c r="G939" s="185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">
      <c r="A940" s="29"/>
      <c r="B940" s="52"/>
      <c r="C940" s="157"/>
      <c r="D940" s="79" t="str">
        <f t="shared" si="289"/>
        <v>O</v>
      </c>
      <c r="E940" s="24"/>
      <c r="F940" s="155"/>
      <c r="G940" s="185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">
      <c r="A941" s="29"/>
      <c r="B941" s="52"/>
      <c r="C941" s="157"/>
      <c r="D941" s="79" t="str">
        <f t="shared" si="289"/>
        <v>O</v>
      </c>
      <c r="E941" s="24"/>
      <c r="F941" s="155"/>
      <c r="G941" s="185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">
      <c r="A942" s="29"/>
      <c r="B942" s="52"/>
      <c r="C942" s="157"/>
      <c r="D942" s="79" t="str">
        <f t="shared" si="289"/>
        <v>O</v>
      </c>
      <c r="E942" s="24"/>
      <c r="F942" s="155"/>
      <c r="G942" s="185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">
      <c r="A943" s="29"/>
      <c r="B943" s="52"/>
      <c r="C943" s="157"/>
      <c r="D943" s="79" t="str">
        <f t="shared" si="289"/>
        <v>O</v>
      </c>
      <c r="E943" s="24"/>
      <c r="F943" s="155"/>
      <c r="G943" s="185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">
      <c r="A944" s="29"/>
      <c r="B944" s="52"/>
      <c r="C944" s="157"/>
      <c r="D944" s="79" t="str">
        <f t="shared" si="289"/>
        <v>O</v>
      </c>
      <c r="E944" s="24"/>
      <c r="F944" s="155"/>
      <c r="G944" s="185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">
      <c r="A945" s="29"/>
      <c r="B945" s="52"/>
      <c r="C945" s="157"/>
      <c r="D945" s="79" t="str">
        <f t="shared" si="289"/>
        <v>O</v>
      </c>
      <c r="E945" s="24"/>
      <c r="F945" s="155"/>
      <c r="G945" s="185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">
      <c r="A946" s="29"/>
      <c r="B946" s="52"/>
      <c r="C946" s="157"/>
      <c r="D946" s="79" t="str">
        <f t="shared" si="289"/>
        <v>O</v>
      </c>
      <c r="E946" s="24"/>
      <c r="F946" s="155"/>
      <c r="G946" s="185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69" t="str">
        <f>U896</f>
        <v xml:space="preserve"> </v>
      </c>
    </row>
    <row r="947" spans="1:24" ht="9.75" customHeight="1" x14ac:dyDescent="0.2">
      <c r="A947" s="30"/>
      <c r="B947" s="53"/>
      <c r="C947" s="158"/>
      <c r="D947" s="80" t="str">
        <f t="shared" si="289"/>
        <v>O</v>
      </c>
      <c r="E947" s="25"/>
      <c r="F947" s="155"/>
      <c r="G947" s="185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69"/>
    </row>
    <row r="948" spans="1:24" ht="9.75" customHeight="1" x14ac:dyDescent="0.2">
      <c r="A948" s="189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69"/>
    </row>
    <row r="949" spans="1:24" ht="9.75" customHeight="1" x14ac:dyDescent="0.2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69"/>
    </row>
    <row r="950" spans="1:24" ht="9.75" customHeight="1" x14ac:dyDescent="0.2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69"/>
    </row>
    <row r="951" spans="1:24" ht="9.75" customHeight="1" x14ac:dyDescent="0.2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">
      <c r="A952" s="127" t="str">
        <f>A902</f>
        <v>Arbeits-, Zeit- und Ausgabenplan (Prozessinnovation)</v>
      </c>
      <c r="B952" s="7"/>
      <c r="C952" s="7"/>
      <c r="D952" s="7"/>
      <c r="E952" s="8"/>
      <c r="F952" s="8"/>
      <c r="G952" s="8"/>
      <c r="H952" s="8"/>
      <c r="I952" s="8"/>
      <c r="J952" s="8"/>
      <c r="K952" s="257" t="str">
        <f>K902</f>
        <v>BN: ______________________</v>
      </c>
      <c r="L952" s="257"/>
      <c r="M952" s="257"/>
      <c r="N952" s="257"/>
      <c r="O952" s="257"/>
      <c r="P952" s="257"/>
      <c r="Q952" s="257"/>
      <c r="R952" s="257"/>
      <c r="S952" s="257"/>
      <c r="T952" s="257"/>
    </row>
    <row r="953" spans="1:24" ht="9.75" customHeight="1" x14ac:dyDescent="0.2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57"/>
      <c r="L953" s="257"/>
      <c r="M953" s="257"/>
      <c r="N953" s="257"/>
      <c r="O953" s="257"/>
      <c r="P953" s="257"/>
      <c r="Q953" s="257"/>
      <c r="R953" s="257"/>
      <c r="S953" s="257"/>
      <c r="T953" s="257"/>
    </row>
    <row r="954" spans="1:24" ht="9.75" customHeight="1" x14ac:dyDescent="0.2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">
      <c r="A955" s="255" t="str">
        <f>A905</f>
        <v>Jahr</v>
      </c>
      <c r="B955" s="256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">
      <c r="A956" s="253">
        <f>A906</f>
        <v>0</v>
      </c>
      <c r="B956" s="254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46" t="str">
        <f>IF(AND(D955,D956,D957),"","FEHLER-verursachende Bearbeitung der AZA-Vorlage")</f>
        <v/>
      </c>
      <c r="F957" s="246"/>
      <c r="G957" s="246"/>
      <c r="H957" s="246"/>
      <c r="I957" s="246"/>
      <c r="J957" s="246"/>
      <c r="K957" s="246"/>
      <c r="L957" s="246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">
      <c r="A958" s="12"/>
      <c r="B958" s="12"/>
      <c r="C958" s="12"/>
      <c r="D958" s="12"/>
      <c r="E958" s="246"/>
      <c r="F958" s="246"/>
      <c r="G958" s="246"/>
      <c r="H958" s="246"/>
      <c r="I958" s="246"/>
      <c r="J958" s="246"/>
      <c r="K958" s="246"/>
      <c r="L958" s="246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">
      <c r="A960" s="13"/>
      <c r="B960" s="13"/>
      <c r="C960" s="13"/>
      <c r="D960" s="13"/>
      <c r="E960" s="212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">
      <c r="A961" s="48" t="str">
        <f>A911</f>
        <v/>
      </c>
      <c r="B961" s="48" t="str">
        <f>B911</f>
        <v/>
      </c>
      <c r="C961" s="247" t="str">
        <f>C911</f>
        <v>FuE-Kategorie</v>
      </c>
      <c r="D961" s="247"/>
      <c r="E961" s="48" t="str">
        <f t="shared" ref="E961:F969" si="294">E911</f>
        <v/>
      </c>
      <c r="F961" s="241" t="str">
        <f t="shared" si="294"/>
        <v>Personal</v>
      </c>
      <c r="G961" s="241"/>
      <c r="H961" s="241"/>
      <c r="I961" s="241"/>
      <c r="J961" s="48" t="str">
        <f>J911</f>
        <v/>
      </c>
      <c r="K961" s="250" t="str">
        <f>K911</f>
        <v xml:space="preserve">Ausgabengruppe </v>
      </c>
      <c r="L961" s="251"/>
      <c r="M961" s="251"/>
      <c r="N961" s="251"/>
      <c r="O961" s="251"/>
      <c r="P961" s="251"/>
      <c r="Q961" s="251"/>
      <c r="R961" s="251"/>
      <c r="S961" s="251"/>
      <c r="T961" s="252"/>
    </row>
    <row r="962" spans="1:20" ht="9.75" customHeight="1" x14ac:dyDescent="0.2">
      <c r="A962" s="26" t="str">
        <f t="shared" ref="A962:B969" si="295">A912</f>
        <v/>
      </c>
      <c r="B962" s="26" t="str">
        <f t="shared" si="295"/>
        <v/>
      </c>
      <c r="C962" s="248"/>
      <c r="D962" s="248"/>
      <c r="E962" s="26" t="str">
        <f t="shared" si="294"/>
        <v/>
      </c>
      <c r="F962" s="242" t="str">
        <f t="shared" si="294"/>
        <v/>
      </c>
      <c r="G962" s="243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/>
      </c>
    </row>
    <row r="963" spans="1:20" ht="9.75" customHeight="1" x14ac:dyDescent="0.2">
      <c r="A963" s="26" t="str">
        <f t="shared" si="295"/>
        <v/>
      </c>
      <c r="B963" s="26" t="str">
        <f t="shared" si="295"/>
        <v/>
      </c>
      <c r="C963" s="248"/>
      <c r="D963" s="248"/>
      <c r="E963" s="26" t="str">
        <f t="shared" si="294"/>
        <v>Jahresprogramm in</v>
      </c>
      <c r="F963" s="244" t="str">
        <f t="shared" si="294"/>
        <v>Zahl und</v>
      </c>
      <c r="G963" s="245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>vorhabensspezifische</v>
      </c>
      <c r="K963" s="26" t="str">
        <f t="shared" si="297"/>
        <v>vorhabens-</v>
      </c>
      <c r="L963" s="173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>Auftrags-</v>
      </c>
      <c r="T963" s="26" t="str">
        <f t="shared" si="297"/>
        <v>Sonstige</v>
      </c>
    </row>
    <row r="964" spans="1:20" ht="9.75" customHeight="1" x14ac:dyDescent="0.2">
      <c r="A964" s="26" t="str">
        <f t="shared" si="295"/>
        <v>Lfd.</v>
      </c>
      <c r="B964" s="26" t="str">
        <f t="shared" si="295"/>
        <v>Arbeiten</v>
      </c>
      <c r="C964" s="248"/>
      <c r="D964" s="248"/>
      <c r="E964" s="26" t="str">
        <f t="shared" si="294"/>
        <v>Projektabschnitten</v>
      </c>
      <c r="F964" s="244" t="str">
        <f t="shared" si="294"/>
        <v>Qualifika-</v>
      </c>
      <c r="G964" s="245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>Instrumente,</v>
      </c>
      <c r="K964" s="26" t="str">
        <f t="shared" si="298"/>
        <v>spezifische</v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>forschung u.</v>
      </c>
      <c r="T964" s="26" t="str">
        <f t="shared" si="298"/>
        <v>Ausgaben</v>
      </c>
    </row>
    <row r="965" spans="1:20" ht="9.75" customHeight="1" x14ac:dyDescent="0.2">
      <c r="A965" s="26" t="str">
        <f t="shared" si="295"/>
        <v>Nr.</v>
      </c>
      <c r="B965" s="26" t="str">
        <f t="shared" si="295"/>
        <v>von/bis</v>
      </c>
      <c r="C965" s="248"/>
      <c r="D965" s="248"/>
      <c r="E965" s="26" t="str">
        <f t="shared" si="294"/>
        <v>im Kalenderjahr</v>
      </c>
      <c r="F965" s="244" t="str">
        <f t="shared" si="294"/>
        <v>tion</v>
      </c>
      <c r="G965" s="245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>Ausrüstungen, Sonstige</v>
      </c>
      <c r="K965" s="26" t="str">
        <f t="shared" si="299"/>
        <v>Instrumente,</v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>technisches</v>
      </c>
      <c r="T965" s="26" t="str">
        <f t="shared" si="299"/>
        <v>für</v>
      </c>
    </row>
    <row r="966" spans="1:20" ht="9.75" customHeight="1" x14ac:dyDescent="0.2">
      <c r="A966" s="26" t="str">
        <f t="shared" si="295"/>
        <v/>
      </c>
      <c r="B966" s="26" t="str">
        <f t="shared" si="295"/>
        <v/>
      </c>
      <c r="C966" s="248"/>
      <c r="D966" s="248"/>
      <c r="E966" s="26" t="str">
        <f t="shared" si="294"/>
        <v/>
      </c>
      <c r="F966" s="244" t="str">
        <f t="shared" si="294"/>
        <v/>
      </c>
      <c r="G966" s="245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>Ausgaben</v>
      </c>
      <c r="K966" s="26" t="str">
        <f t="shared" si="300"/>
        <v>Ausrüstungen</v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>Wissen</v>
      </c>
      <c r="T966" s="26" t="str">
        <f t="shared" si="300"/>
        <v>Material</v>
      </c>
    </row>
    <row r="967" spans="1:20" ht="9.75" customHeight="1" x14ac:dyDescent="0.2">
      <c r="A967" s="26" t="str">
        <f t="shared" si="295"/>
        <v/>
      </c>
      <c r="B967" s="26" t="str">
        <f t="shared" si="295"/>
        <v/>
      </c>
      <c r="C967" s="248"/>
      <c r="D967" s="248"/>
      <c r="E967" s="26" t="str">
        <f t="shared" si="294"/>
        <v/>
      </c>
      <c r="F967" s="174" t="str">
        <f>IF(AND(COUNTA(H970:H997),COUNTA(I970:I997)),IF(L998=0,"Hier die Anzahl eintagen!",""),"")</f>
        <v/>
      </c>
      <c r="G967" s="175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>(lt. Spalte 7)</v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>(lt. Spalte 3)</v>
      </c>
      <c r="T967" s="26" t="str">
        <f t="shared" si="301"/>
        <v>(lt. Spalte 7)</v>
      </c>
    </row>
    <row r="968" spans="1:20" ht="9.75" customHeight="1" x14ac:dyDescent="0.2">
      <c r="A968" s="27" t="str">
        <f t="shared" si="295"/>
        <v/>
      </c>
      <c r="B968" s="27" t="str">
        <f t="shared" si="295"/>
        <v/>
      </c>
      <c r="C968" s="249"/>
      <c r="D968" s="249"/>
      <c r="E968" s="27" t="str">
        <f t="shared" si="294"/>
        <v/>
      </c>
      <c r="F968" s="177"/>
      <c r="G968" s="178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">
      <c r="A969" s="18">
        <f t="shared" si="295"/>
        <v>1</v>
      </c>
      <c r="B969" s="18">
        <f t="shared" si="295"/>
        <v>2</v>
      </c>
      <c r="C969" s="237" t="str">
        <f>C919</f>
        <v/>
      </c>
      <c r="D969" s="237"/>
      <c r="E969" s="18">
        <f t="shared" si="294"/>
        <v>3</v>
      </c>
      <c r="F969" s="238">
        <f t="shared" si="294"/>
        <v>4</v>
      </c>
      <c r="G969" s="239"/>
      <c r="H969" s="18">
        <f t="shared" ref="H969:T969" si="303">H919</f>
        <v>5</v>
      </c>
      <c r="I969" s="18">
        <f t="shared" si="303"/>
        <v>6</v>
      </c>
      <c r="J969" s="18">
        <f t="shared" si="303"/>
        <v>7</v>
      </c>
      <c r="K969" s="18">
        <f t="shared" si="303"/>
        <v>8</v>
      </c>
      <c r="L969" s="18">
        <f t="shared" si="303"/>
        <v>9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>
        <f t="shared" si="303"/>
        <v>10</v>
      </c>
      <c r="T969" s="18">
        <f t="shared" si="303"/>
        <v>11</v>
      </c>
    </row>
    <row r="970" spans="1:20" ht="9.75" customHeight="1" x14ac:dyDescent="0.2">
      <c r="A970" s="28"/>
      <c r="B970" s="51"/>
      <c r="C970" s="156"/>
      <c r="D970" s="78" t="str">
        <f>IF($Y$3="ja",UPPER(C970),"O")</f>
        <v>O</v>
      </c>
      <c r="E970" s="23"/>
      <c r="F970" s="155"/>
      <c r="G970" s="185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5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">
      <c r="A972" s="29"/>
      <c r="B972" s="52"/>
      <c r="C972" s="157"/>
      <c r="D972" s="79" t="str">
        <f t="shared" si="304"/>
        <v>O</v>
      </c>
      <c r="E972" s="24"/>
      <c r="F972" s="155"/>
      <c r="G972" s="185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">
      <c r="A973" s="29"/>
      <c r="B973" s="52"/>
      <c r="C973" s="157"/>
      <c r="D973" s="79" t="str">
        <f t="shared" si="304"/>
        <v>O</v>
      </c>
      <c r="E973" s="24"/>
      <c r="F973" s="155"/>
      <c r="G973" s="185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">
      <c r="A974" s="29"/>
      <c r="B974" s="52"/>
      <c r="C974" s="157"/>
      <c r="D974" s="79" t="str">
        <f t="shared" si="304"/>
        <v>O</v>
      </c>
      <c r="E974" s="24"/>
      <c r="F974" s="155"/>
      <c r="G974" s="185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">
      <c r="A975" s="29"/>
      <c r="B975" s="52"/>
      <c r="C975" s="157"/>
      <c r="D975" s="79" t="str">
        <f t="shared" si="304"/>
        <v>O</v>
      </c>
      <c r="E975" s="24"/>
      <c r="F975" s="155"/>
      <c r="G975" s="185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">
      <c r="A976" s="29"/>
      <c r="B976" s="52"/>
      <c r="C976" s="157"/>
      <c r="D976" s="79" t="str">
        <f t="shared" si="304"/>
        <v>O</v>
      </c>
      <c r="E976" s="24"/>
      <c r="F976" s="155"/>
      <c r="G976" s="185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">
      <c r="A977" s="29"/>
      <c r="B977" s="52"/>
      <c r="C977" s="157"/>
      <c r="D977" s="79" t="str">
        <f t="shared" si="304"/>
        <v>O</v>
      </c>
      <c r="E977" s="24"/>
      <c r="F977" s="155"/>
      <c r="G977" s="185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">
      <c r="A978" s="29"/>
      <c r="B978" s="52"/>
      <c r="C978" s="157"/>
      <c r="D978" s="79" t="str">
        <f t="shared" si="304"/>
        <v>O</v>
      </c>
      <c r="E978" s="24"/>
      <c r="F978" s="155"/>
      <c r="G978" s="185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">
      <c r="A979" s="29"/>
      <c r="B979" s="52"/>
      <c r="C979" s="157"/>
      <c r="D979" s="79" t="str">
        <f t="shared" si="304"/>
        <v>O</v>
      </c>
      <c r="E979" s="24"/>
      <c r="F979" s="155"/>
      <c r="G979" s="185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">
      <c r="A980" s="29"/>
      <c r="B980" s="52"/>
      <c r="C980" s="157"/>
      <c r="D980" s="79" t="str">
        <f t="shared" si="304"/>
        <v>O</v>
      </c>
      <c r="E980" s="24"/>
      <c r="F980" s="155"/>
      <c r="G980" s="185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">
      <c r="A981" s="29"/>
      <c r="B981" s="52"/>
      <c r="C981" s="157"/>
      <c r="D981" s="79" t="str">
        <f t="shared" si="304"/>
        <v>O</v>
      </c>
      <c r="E981" s="24"/>
      <c r="F981" s="155"/>
      <c r="G981" s="185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">
      <c r="A982" s="29"/>
      <c r="B982" s="52"/>
      <c r="C982" s="157"/>
      <c r="D982" s="79" t="str">
        <f t="shared" si="304"/>
        <v>O</v>
      </c>
      <c r="E982" s="24"/>
      <c r="F982" s="155"/>
      <c r="G982" s="185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">
      <c r="A983" s="29"/>
      <c r="B983" s="52"/>
      <c r="C983" s="157"/>
      <c r="D983" s="79" t="str">
        <f t="shared" si="304"/>
        <v>O</v>
      </c>
      <c r="E983" s="24"/>
      <c r="F983" s="155"/>
      <c r="G983" s="185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">
      <c r="A984" s="29"/>
      <c r="B984" s="52"/>
      <c r="C984" s="157"/>
      <c r="D984" s="79" t="str">
        <f t="shared" si="304"/>
        <v>O</v>
      </c>
      <c r="E984" s="24"/>
      <c r="F984" s="155"/>
      <c r="G984" s="185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">
      <c r="A985" s="29"/>
      <c r="B985" s="52"/>
      <c r="C985" s="157"/>
      <c r="D985" s="79" t="str">
        <f t="shared" si="304"/>
        <v>O</v>
      </c>
      <c r="E985" s="24"/>
      <c r="F985" s="155"/>
      <c r="G985" s="185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">
      <c r="A986" s="29"/>
      <c r="B986" s="52"/>
      <c r="C986" s="157"/>
      <c r="D986" s="79" t="str">
        <f t="shared" si="304"/>
        <v>O</v>
      </c>
      <c r="E986" s="24"/>
      <c r="F986" s="155"/>
      <c r="G986" s="185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">
      <c r="A987" s="29"/>
      <c r="B987" s="52"/>
      <c r="C987" s="157"/>
      <c r="D987" s="79" t="str">
        <f t="shared" si="304"/>
        <v>O</v>
      </c>
      <c r="E987" s="24"/>
      <c r="F987" s="155"/>
      <c r="G987" s="185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">
      <c r="A988" s="29"/>
      <c r="B988" s="52"/>
      <c r="C988" s="157"/>
      <c r="D988" s="79" t="str">
        <f t="shared" si="304"/>
        <v>O</v>
      </c>
      <c r="E988" s="24"/>
      <c r="F988" s="155"/>
      <c r="G988" s="185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">
      <c r="A989" s="29"/>
      <c r="B989" s="52"/>
      <c r="C989" s="157"/>
      <c r="D989" s="79" t="str">
        <f t="shared" si="304"/>
        <v>O</v>
      </c>
      <c r="E989" s="24"/>
      <c r="F989" s="155"/>
      <c r="G989" s="185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">
      <c r="A990" s="29"/>
      <c r="B990" s="52"/>
      <c r="C990" s="157"/>
      <c r="D990" s="79" t="str">
        <f t="shared" si="304"/>
        <v>O</v>
      </c>
      <c r="E990" s="24"/>
      <c r="F990" s="155"/>
      <c r="G990" s="185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">
      <c r="A991" s="29"/>
      <c r="B991" s="52"/>
      <c r="C991" s="157"/>
      <c r="D991" s="79" t="str">
        <f t="shared" si="304"/>
        <v>O</v>
      </c>
      <c r="E991" s="24"/>
      <c r="F991" s="155"/>
      <c r="G991" s="185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">
      <c r="A992" s="29"/>
      <c r="B992" s="52"/>
      <c r="C992" s="157"/>
      <c r="D992" s="79" t="str">
        <f t="shared" si="304"/>
        <v>O</v>
      </c>
      <c r="E992" s="24"/>
      <c r="F992" s="155"/>
      <c r="G992" s="185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">
      <c r="A993" s="29"/>
      <c r="B993" s="52"/>
      <c r="C993" s="157"/>
      <c r="D993" s="79" t="str">
        <f t="shared" si="304"/>
        <v>O</v>
      </c>
      <c r="E993" s="24"/>
      <c r="F993" s="155"/>
      <c r="G993" s="185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">
      <c r="A994" s="29"/>
      <c r="B994" s="52"/>
      <c r="C994" s="157"/>
      <c r="D994" s="79" t="str">
        <f t="shared" si="304"/>
        <v>O</v>
      </c>
      <c r="E994" s="24"/>
      <c r="F994" s="155"/>
      <c r="G994" s="185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">
      <c r="A995" s="29"/>
      <c r="B995" s="52"/>
      <c r="C995" s="157"/>
      <c r="D995" s="79" t="str">
        <f t="shared" si="304"/>
        <v>O</v>
      </c>
      <c r="E995" s="24"/>
      <c r="F995" s="155"/>
      <c r="G995" s="185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">
      <c r="A996" s="29"/>
      <c r="B996" s="52"/>
      <c r="C996" s="157"/>
      <c r="D996" s="79" t="str">
        <f t="shared" si="304"/>
        <v>O</v>
      </c>
      <c r="E996" s="24"/>
      <c r="F996" s="155"/>
      <c r="G996" s="185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69" t="str">
        <f>U946</f>
        <v xml:space="preserve"> </v>
      </c>
    </row>
    <row r="997" spans="1:21" ht="9.75" customHeight="1" x14ac:dyDescent="0.2">
      <c r="A997" s="30"/>
      <c r="B997" s="53"/>
      <c r="C997" s="158"/>
      <c r="D997" s="80" t="str">
        <f t="shared" si="304"/>
        <v>O</v>
      </c>
      <c r="E997" s="25"/>
      <c r="F997" s="155"/>
      <c r="G997" s="185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69"/>
    </row>
    <row r="998" spans="1:21" ht="9.75" customHeight="1" x14ac:dyDescent="0.2">
      <c r="A998" s="189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69"/>
    </row>
    <row r="999" spans="1:21" ht="9.75" customHeight="1" x14ac:dyDescent="0.2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69"/>
    </row>
    <row r="1000" spans="1:21" ht="9.75" customHeight="1" x14ac:dyDescent="0.2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69"/>
    </row>
  </sheetData>
  <sheetProtection password="A1C1" sheet="1" objects="1" scenarios="1" formatCells="0"/>
  <mergeCells count="327"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</mergeCells>
  <phoneticPr fontId="4" type="noConversion"/>
  <conditionalFormatting sqref="O48 O248 O98 O148 O198 O298 O348 O398 O448 O498 Q48 Q248 Q98 Q148 Q198 Q298 Q348 Q398 Q448 Q498">
    <cfRule type="cellIs" dxfId="293" priority="299" stopIfTrue="1" operator="notEqual">
      <formula>N48*#REF!</formula>
    </cfRule>
  </conditionalFormatting>
  <conditionalFormatting sqref="M48 M98 M148 M198 M248 M298 M348 M398 M448 M498">
    <cfRule type="cellIs" dxfId="292" priority="301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291" priority="306" stopIfTrue="1">
      <formula>OR($Y$4=2,$Y$4=4)</formula>
    </cfRule>
  </conditionalFormatting>
  <conditionalFormatting sqref="G48:H50 G98:H100 G148:H150 G198:H200 G248:H250 G298:H300 G348:H350 G398:H400 G448:H450 G498:H500">
    <cfRule type="expression" dxfId="290" priority="307" stopIfTrue="1">
      <formula>OR($Y$4=2,$Y$4=4)</formula>
    </cfRule>
  </conditionalFormatting>
  <conditionalFormatting sqref="I48:I50 I98:I100 I148:I150 I198:I200 I248:I250 I298:I300 I348:I350 I398:I400 I448:I450 I498:I500">
    <cfRule type="expression" dxfId="289" priority="308" stopIfTrue="1">
      <formula>OR($Y$4=2,$Y$4=4)</formula>
    </cfRule>
  </conditionalFormatting>
  <conditionalFormatting sqref="O548 Q548">
    <cfRule type="cellIs" dxfId="288" priority="296" stopIfTrue="1" operator="notEqual">
      <formula>N548*#REF!</formula>
    </cfRule>
  </conditionalFormatting>
  <conditionalFormatting sqref="M548">
    <cfRule type="cellIs" dxfId="287" priority="295" stopIfTrue="1" operator="notEqual">
      <formula>L548*$Y$6</formula>
    </cfRule>
  </conditionalFormatting>
  <conditionalFormatting sqref="F548:F550">
    <cfRule type="expression" dxfId="286" priority="294" stopIfTrue="1">
      <formula>$Y$4&lt;&gt;1</formula>
    </cfRule>
  </conditionalFormatting>
  <conditionalFormatting sqref="G548:H550">
    <cfRule type="expression" dxfId="285" priority="293" stopIfTrue="1">
      <formula>$Y$4&lt;&gt;1</formula>
    </cfRule>
  </conditionalFormatting>
  <conditionalFormatting sqref="I548:I550">
    <cfRule type="expression" dxfId="284" priority="292" stopIfTrue="1">
      <formula>$Y$4&lt;&gt;1</formula>
    </cfRule>
  </conditionalFormatting>
  <conditionalFormatting sqref="O598 Q598">
    <cfRule type="cellIs" dxfId="283" priority="290" stopIfTrue="1" operator="notEqual">
      <formula>N598*#REF!</formula>
    </cfRule>
  </conditionalFormatting>
  <conditionalFormatting sqref="M598">
    <cfRule type="cellIs" dxfId="282" priority="289" stopIfTrue="1" operator="notEqual">
      <formula>L598*$Y$6</formula>
    </cfRule>
  </conditionalFormatting>
  <conditionalFormatting sqref="F598:F600">
    <cfRule type="expression" dxfId="281" priority="288" stopIfTrue="1">
      <formula>$Y$4&lt;&gt;1</formula>
    </cfRule>
  </conditionalFormatting>
  <conditionalFormatting sqref="G598:H600">
    <cfRule type="expression" dxfId="280" priority="287" stopIfTrue="1">
      <formula>$Y$4&lt;&gt;1</formula>
    </cfRule>
  </conditionalFormatting>
  <conditionalFormatting sqref="I598:I600">
    <cfRule type="expression" dxfId="279" priority="286" stopIfTrue="1">
      <formula>$Y$4&lt;&gt;1</formula>
    </cfRule>
  </conditionalFormatting>
  <conditionalFormatting sqref="O648 Q648">
    <cfRule type="cellIs" dxfId="278" priority="284" stopIfTrue="1" operator="notEqual">
      <formula>N648*#REF!</formula>
    </cfRule>
  </conditionalFormatting>
  <conditionalFormatting sqref="M648">
    <cfRule type="cellIs" dxfId="277" priority="283" stopIfTrue="1" operator="notEqual">
      <formula>L648*$Y$6</formula>
    </cfRule>
  </conditionalFormatting>
  <conditionalFormatting sqref="F648:F650">
    <cfRule type="expression" dxfId="276" priority="282" stopIfTrue="1">
      <formula>$Y$4&lt;&gt;1</formula>
    </cfRule>
  </conditionalFormatting>
  <conditionalFormatting sqref="G648:H650">
    <cfRule type="expression" dxfId="275" priority="281" stopIfTrue="1">
      <formula>$Y$4&lt;&gt;1</formula>
    </cfRule>
  </conditionalFormatting>
  <conditionalFormatting sqref="I648:I650">
    <cfRule type="expression" dxfId="274" priority="280" stopIfTrue="1">
      <formula>$Y$4&lt;&gt;1</formula>
    </cfRule>
  </conditionalFormatting>
  <conditionalFormatting sqref="O698 Q698">
    <cfRule type="cellIs" dxfId="273" priority="278" stopIfTrue="1" operator="notEqual">
      <formula>N698*#REF!</formula>
    </cfRule>
  </conditionalFormatting>
  <conditionalFormatting sqref="M698">
    <cfRule type="cellIs" dxfId="272" priority="277" stopIfTrue="1" operator="notEqual">
      <formula>L698*$Y$6</formula>
    </cfRule>
  </conditionalFormatting>
  <conditionalFormatting sqref="F698:F700">
    <cfRule type="expression" dxfId="271" priority="276" stopIfTrue="1">
      <formula>$Y$4&lt;&gt;1</formula>
    </cfRule>
  </conditionalFormatting>
  <conditionalFormatting sqref="G698:H700">
    <cfRule type="expression" dxfId="270" priority="275" stopIfTrue="1">
      <formula>$Y$4&lt;&gt;1</formula>
    </cfRule>
  </conditionalFormatting>
  <conditionalFormatting sqref="I698:I700">
    <cfRule type="expression" dxfId="269" priority="274" stopIfTrue="1">
      <formula>$Y$4&lt;&gt;1</formula>
    </cfRule>
  </conditionalFormatting>
  <conditionalFormatting sqref="O748 Q748">
    <cfRule type="cellIs" dxfId="268" priority="272" stopIfTrue="1" operator="notEqual">
      <formula>N748*#REF!</formula>
    </cfRule>
  </conditionalFormatting>
  <conditionalFormatting sqref="M748">
    <cfRule type="cellIs" dxfId="267" priority="271" stopIfTrue="1" operator="notEqual">
      <formula>L748*$Y$6</formula>
    </cfRule>
  </conditionalFormatting>
  <conditionalFormatting sqref="F748:F750">
    <cfRule type="expression" dxfId="266" priority="270" stopIfTrue="1">
      <formula>$Y$4&lt;&gt;1</formula>
    </cfRule>
  </conditionalFormatting>
  <conditionalFormatting sqref="G748:H750">
    <cfRule type="expression" dxfId="265" priority="269" stopIfTrue="1">
      <formula>$Y$4&lt;&gt;1</formula>
    </cfRule>
  </conditionalFormatting>
  <conditionalFormatting sqref="I748:I750">
    <cfRule type="expression" dxfId="264" priority="268" stopIfTrue="1">
      <formula>$Y$4&lt;&gt;1</formula>
    </cfRule>
  </conditionalFormatting>
  <conditionalFormatting sqref="O798 Q798">
    <cfRule type="cellIs" dxfId="263" priority="266" stopIfTrue="1" operator="notEqual">
      <formula>N798*#REF!</formula>
    </cfRule>
  </conditionalFormatting>
  <conditionalFormatting sqref="M798">
    <cfRule type="cellIs" dxfId="262" priority="265" stopIfTrue="1" operator="notEqual">
      <formula>L798*$Y$6</formula>
    </cfRule>
  </conditionalFormatting>
  <conditionalFormatting sqref="F798:F800">
    <cfRule type="expression" dxfId="261" priority="264" stopIfTrue="1">
      <formula>$Y$4&lt;&gt;1</formula>
    </cfRule>
  </conditionalFormatting>
  <conditionalFormatting sqref="G798:H800">
    <cfRule type="expression" dxfId="260" priority="263" stopIfTrue="1">
      <formula>$Y$4&lt;&gt;1</formula>
    </cfRule>
  </conditionalFormatting>
  <conditionalFormatting sqref="I798:I800">
    <cfRule type="expression" dxfId="259" priority="262" stopIfTrue="1">
      <formula>$Y$4&lt;&gt;1</formula>
    </cfRule>
  </conditionalFormatting>
  <conditionalFormatting sqref="O848 Q848">
    <cfRule type="cellIs" dxfId="258" priority="260" stopIfTrue="1" operator="notEqual">
      <formula>N848*#REF!</formula>
    </cfRule>
  </conditionalFormatting>
  <conditionalFormatting sqref="M848">
    <cfRule type="cellIs" dxfId="257" priority="259" stopIfTrue="1" operator="notEqual">
      <formula>L848*$Y$6</formula>
    </cfRule>
  </conditionalFormatting>
  <conditionalFormatting sqref="F848:F850">
    <cfRule type="expression" dxfId="256" priority="258" stopIfTrue="1">
      <formula>$Y$4&lt;&gt;1</formula>
    </cfRule>
  </conditionalFormatting>
  <conditionalFormatting sqref="G848:H850">
    <cfRule type="expression" dxfId="255" priority="257" stopIfTrue="1">
      <formula>$Y$4&lt;&gt;1</formula>
    </cfRule>
  </conditionalFormatting>
  <conditionalFormatting sqref="I848:I850">
    <cfRule type="expression" dxfId="254" priority="256" stopIfTrue="1">
      <formula>$Y$4&lt;&gt;1</formula>
    </cfRule>
  </conditionalFormatting>
  <conditionalFormatting sqref="O898 Q898">
    <cfRule type="cellIs" dxfId="253" priority="254" stopIfTrue="1" operator="notEqual">
      <formula>N898*#REF!</formula>
    </cfRule>
  </conditionalFormatting>
  <conditionalFormatting sqref="M898">
    <cfRule type="cellIs" dxfId="252" priority="253" stopIfTrue="1" operator="notEqual">
      <formula>L898*$Y$6</formula>
    </cfRule>
  </conditionalFormatting>
  <conditionalFormatting sqref="F898:F900">
    <cfRule type="expression" dxfId="251" priority="252" stopIfTrue="1">
      <formula>$Y$4&lt;&gt;1</formula>
    </cfRule>
  </conditionalFormatting>
  <conditionalFormatting sqref="G898:H900">
    <cfRule type="expression" dxfId="250" priority="251" stopIfTrue="1">
      <formula>$Y$4&lt;&gt;1</formula>
    </cfRule>
  </conditionalFormatting>
  <conditionalFormatting sqref="I898:I900">
    <cfRule type="expression" dxfId="249" priority="250" stopIfTrue="1">
      <formula>$Y$4&lt;&gt;1</formula>
    </cfRule>
  </conditionalFormatting>
  <conditionalFormatting sqref="O948 Q948">
    <cfRule type="cellIs" dxfId="248" priority="248" stopIfTrue="1" operator="notEqual">
      <formula>N948*#REF!</formula>
    </cfRule>
  </conditionalFormatting>
  <conditionalFormatting sqref="M948">
    <cfRule type="cellIs" dxfId="247" priority="247" stopIfTrue="1" operator="notEqual">
      <formula>L948*$Y$6</formula>
    </cfRule>
  </conditionalFormatting>
  <conditionalFormatting sqref="F948:F950">
    <cfRule type="expression" dxfId="246" priority="246" stopIfTrue="1">
      <formula>$Y$4&lt;&gt;1</formula>
    </cfRule>
  </conditionalFormatting>
  <conditionalFormatting sqref="G948:H950">
    <cfRule type="expression" dxfId="245" priority="245" stopIfTrue="1">
      <formula>$Y$4&lt;&gt;1</formula>
    </cfRule>
  </conditionalFormatting>
  <conditionalFormatting sqref="I948:I950">
    <cfRule type="expression" dxfId="244" priority="244" stopIfTrue="1">
      <formula>$Y$4&lt;&gt;1</formula>
    </cfRule>
  </conditionalFormatting>
  <conditionalFormatting sqref="O998 Q998">
    <cfRule type="cellIs" dxfId="243" priority="242" stopIfTrue="1" operator="notEqual">
      <formula>N998*#REF!</formula>
    </cfRule>
  </conditionalFormatting>
  <conditionalFormatting sqref="M998">
    <cfRule type="cellIs" dxfId="242" priority="241" stopIfTrue="1" operator="notEqual">
      <formula>L998*$Y$6</formula>
    </cfRule>
  </conditionalFormatting>
  <conditionalFormatting sqref="F998:F1000">
    <cfRule type="expression" dxfId="241" priority="240" stopIfTrue="1">
      <formula>$Y$4&lt;&gt;1</formula>
    </cfRule>
  </conditionalFormatting>
  <conditionalFormatting sqref="G998:H1000">
    <cfRule type="expression" dxfId="240" priority="239" stopIfTrue="1">
      <formula>$Y$4&lt;&gt;1</formula>
    </cfRule>
  </conditionalFormatting>
  <conditionalFormatting sqref="I998:I1000">
    <cfRule type="expression" dxfId="239" priority="238" stopIfTrue="1">
      <formula>$Y$4&lt;&gt;1</formula>
    </cfRule>
  </conditionalFormatting>
  <conditionalFormatting sqref="C11:D18">
    <cfRule type="expression" dxfId="238" priority="189">
      <formula>F17&lt;&gt;""</formula>
    </cfRule>
  </conditionalFormatting>
  <conditionalFormatting sqref="F18">
    <cfRule type="expression" dxfId="237" priority="188">
      <formula>F17&lt;&gt;""</formula>
    </cfRule>
  </conditionalFormatting>
  <conditionalFormatting sqref="F12:G12">
    <cfRule type="expression" dxfId="236" priority="168">
      <formula>F17&lt;&gt;""</formula>
    </cfRule>
  </conditionalFormatting>
  <conditionalFormatting sqref="F13:G13">
    <cfRule type="expression" dxfId="235" priority="167">
      <formula>F17&lt;&gt;""</formula>
    </cfRule>
  </conditionalFormatting>
  <conditionalFormatting sqref="F14:G14">
    <cfRule type="expression" dxfId="234" priority="166">
      <formula>F17&lt;&gt;""</formula>
    </cfRule>
  </conditionalFormatting>
  <conditionalFormatting sqref="F15:G15">
    <cfRule type="expression" dxfId="233" priority="165">
      <formula>F17&lt;&gt;""</formula>
    </cfRule>
  </conditionalFormatting>
  <conditionalFormatting sqref="F16:G16">
    <cfRule type="expression" dxfId="232" priority="164">
      <formula>F17&lt;&gt;""</formula>
    </cfRule>
  </conditionalFormatting>
  <conditionalFormatting sqref="C61:D68">
    <cfRule type="expression" dxfId="231" priority="163">
      <formula>F67&lt;&gt;""</formula>
    </cfRule>
  </conditionalFormatting>
  <conditionalFormatting sqref="C111:D118">
    <cfRule type="expression" dxfId="230" priority="162">
      <formula>F117&lt;&gt;""</formula>
    </cfRule>
  </conditionalFormatting>
  <conditionalFormatting sqref="C161:D168">
    <cfRule type="expression" dxfId="229" priority="161">
      <formula>F167&lt;&gt;""</formula>
    </cfRule>
  </conditionalFormatting>
  <conditionalFormatting sqref="C211:D218">
    <cfRule type="expression" dxfId="228" priority="160">
      <formula>F217&lt;&gt;""</formula>
    </cfRule>
  </conditionalFormatting>
  <conditionalFormatting sqref="C261:D268">
    <cfRule type="expression" dxfId="227" priority="159">
      <formula>F267&lt;&gt;""</formula>
    </cfRule>
  </conditionalFormatting>
  <conditionalFormatting sqref="C311:D318">
    <cfRule type="expression" dxfId="226" priority="158">
      <formula>F317&lt;&gt;""</formula>
    </cfRule>
  </conditionalFormatting>
  <conditionalFormatting sqref="C361:D368">
    <cfRule type="expression" dxfId="225" priority="157">
      <formula>F367&lt;&gt;""</formula>
    </cfRule>
  </conditionalFormatting>
  <conditionalFormatting sqref="C411:D418">
    <cfRule type="expression" dxfId="224" priority="156">
      <formula>F417&lt;&gt;""</formula>
    </cfRule>
  </conditionalFormatting>
  <conditionalFormatting sqref="C461:D468">
    <cfRule type="expression" dxfId="223" priority="155">
      <formula>F467&lt;&gt;""</formula>
    </cfRule>
  </conditionalFormatting>
  <conditionalFormatting sqref="C511:D518">
    <cfRule type="expression" dxfId="222" priority="154">
      <formula>F517&lt;&gt;""</formula>
    </cfRule>
  </conditionalFormatting>
  <conditionalFormatting sqref="C561:D568">
    <cfRule type="expression" dxfId="221" priority="153">
      <formula>F567&lt;&gt;""</formula>
    </cfRule>
  </conditionalFormatting>
  <conditionalFormatting sqref="C611:D618">
    <cfRule type="expression" dxfId="220" priority="152">
      <formula>F617&lt;&gt;""</formula>
    </cfRule>
  </conditionalFormatting>
  <conditionalFormatting sqref="C661:D668">
    <cfRule type="expression" dxfId="219" priority="151">
      <formula>F667&lt;&gt;""</formula>
    </cfRule>
  </conditionalFormatting>
  <conditionalFormatting sqref="C711:D718">
    <cfRule type="expression" dxfId="218" priority="150">
      <formula>F717&lt;&gt;""</formula>
    </cfRule>
  </conditionalFormatting>
  <conditionalFormatting sqref="C761:D768">
    <cfRule type="expression" dxfId="217" priority="149">
      <formula>F767&lt;&gt;""</formula>
    </cfRule>
  </conditionalFormatting>
  <conditionalFormatting sqref="C811:D818">
    <cfRule type="expression" dxfId="216" priority="148">
      <formula>F817&lt;&gt;""</formula>
    </cfRule>
  </conditionalFormatting>
  <conditionalFormatting sqref="C911:D918">
    <cfRule type="expression" dxfId="215" priority="146">
      <formula>F917&lt;&gt;""</formula>
    </cfRule>
  </conditionalFormatting>
  <conditionalFormatting sqref="C961:D968">
    <cfRule type="expression" dxfId="214" priority="145">
      <formula>F967&lt;&gt;""</formula>
    </cfRule>
  </conditionalFormatting>
  <conditionalFormatting sqref="C861:D868">
    <cfRule type="expression" dxfId="213" priority="144">
      <formula>F867&lt;&gt;""</formula>
    </cfRule>
  </conditionalFormatting>
  <conditionalFormatting sqref="F62:G62">
    <cfRule type="expression" dxfId="212" priority="143">
      <formula>F67&lt;&gt;""</formula>
    </cfRule>
  </conditionalFormatting>
  <conditionalFormatting sqref="F63:G63">
    <cfRule type="expression" dxfId="211" priority="142">
      <formula>F67&lt;&gt;""</formula>
    </cfRule>
  </conditionalFormatting>
  <conditionalFormatting sqref="F64:G64">
    <cfRule type="expression" dxfId="210" priority="141">
      <formula>F67&lt;&gt;""</formula>
    </cfRule>
  </conditionalFormatting>
  <conditionalFormatting sqref="F65:G65">
    <cfRule type="expression" dxfId="209" priority="140">
      <formula>F67&lt;&gt;""</formula>
    </cfRule>
  </conditionalFormatting>
  <conditionalFormatting sqref="F66:G66">
    <cfRule type="expression" dxfId="208" priority="139">
      <formula>F67&lt;&gt;""</formula>
    </cfRule>
  </conditionalFormatting>
  <conditionalFormatting sqref="F68">
    <cfRule type="expression" dxfId="207" priority="138">
      <formula>F67&lt;&gt;""</formula>
    </cfRule>
  </conditionalFormatting>
  <conditionalFormatting sqref="F112:G112">
    <cfRule type="expression" dxfId="206" priority="137">
      <formula>F117&lt;&gt;""</formula>
    </cfRule>
  </conditionalFormatting>
  <conditionalFormatting sqref="F113:G113">
    <cfRule type="expression" dxfId="205" priority="136">
      <formula>F117&lt;&gt;""</formula>
    </cfRule>
  </conditionalFormatting>
  <conditionalFormatting sqref="F114:G114">
    <cfRule type="expression" dxfId="204" priority="135">
      <formula>F117&lt;&gt;""</formula>
    </cfRule>
  </conditionalFormatting>
  <conditionalFormatting sqref="F115:G115">
    <cfRule type="expression" dxfId="203" priority="134">
      <formula>F117&lt;&gt;""</formula>
    </cfRule>
  </conditionalFormatting>
  <conditionalFormatting sqref="F116:G116">
    <cfRule type="expression" dxfId="202" priority="133">
      <formula>F117&lt;&gt;""</formula>
    </cfRule>
  </conditionalFormatting>
  <conditionalFormatting sqref="F118">
    <cfRule type="expression" dxfId="201" priority="132">
      <formula>F117&lt;&gt;""</formula>
    </cfRule>
  </conditionalFormatting>
  <conditionalFormatting sqref="F162:G162">
    <cfRule type="expression" dxfId="200" priority="131">
      <formula>F167&lt;&gt;""</formula>
    </cfRule>
  </conditionalFormatting>
  <conditionalFormatting sqref="F163:G163">
    <cfRule type="expression" dxfId="199" priority="130">
      <formula>F167&lt;&gt;""</formula>
    </cfRule>
  </conditionalFormatting>
  <conditionalFormatting sqref="F164:G164">
    <cfRule type="expression" dxfId="198" priority="129">
      <formula>F167&lt;&gt;""</formula>
    </cfRule>
  </conditionalFormatting>
  <conditionalFormatting sqref="F165:G165">
    <cfRule type="expression" dxfId="197" priority="128">
      <formula>F167&lt;&gt;""</formula>
    </cfRule>
  </conditionalFormatting>
  <conditionalFormatting sqref="F166:G166">
    <cfRule type="expression" dxfId="196" priority="127">
      <formula>F167&lt;&gt;""</formula>
    </cfRule>
  </conditionalFormatting>
  <conditionalFormatting sqref="F212:G212">
    <cfRule type="expression" dxfId="195" priority="126">
      <formula>F217&lt;&gt;""</formula>
    </cfRule>
  </conditionalFormatting>
  <conditionalFormatting sqref="F213:G213">
    <cfRule type="expression" dxfId="194" priority="125">
      <formula>F217&lt;&gt;""</formula>
    </cfRule>
  </conditionalFormatting>
  <conditionalFormatting sqref="F214:G214">
    <cfRule type="expression" dxfId="193" priority="124">
      <formula>F217&lt;&gt;""</formula>
    </cfRule>
  </conditionalFormatting>
  <conditionalFormatting sqref="F215:G215">
    <cfRule type="expression" dxfId="192" priority="123">
      <formula>F217&lt;&gt;""</formula>
    </cfRule>
  </conditionalFormatting>
  <conditionalFormatting sqref="F216:G216">
    <cfRule type="expression" dxfId="191" priority="122">
      <formula>F217&lt;&gt;""</formula>
    </cfRule>
  </conditionalFormatting>
  <conditionalFormatting sqref="F262:G262">
    <cfRule type="expression" dxfId="190" priority="121">
      <formula>F267&lt;&gt;""</formula>
    </cfRule>
  </conditionalFormatting>
  <conditionalFormatting sqref="F263:G263">
    <cfRule type="expression" dxfId="189" priority="120">
      <formula>F267&lt;&gt;""</formula>
    </cfRule>
  </conditionalFormatting>
  <conditionalFormatting sqref="F264:G264">
    <cfRule type="expression" dxfId="188" priority="119">
      <formula>F267&lt;&gt;""</formula>
    </cfRule>
  </conditionalFormatting>
  <conditionalFormatting sqref="F265:G265">
    <cfRule type="expression" dxfId="187" priority="118">
      <formula>F267&lt;&gt;""</formula>
    </cfRule>
  </conditionalFormatting>
  <conditionalFormatting sqref="F266:G266">
    <cfRule type="expression" dxfId="186" priority="117">
      <formula>F267&lt;&gt;""</formula>
    </cfRule>
  </conditionalFormatting>
  <conditionalFormatting sqref="F312:G312">
    <cfRule type="expression" dxfId="185" priority="116">
      <formula>F317&lt;&gt;""</formula>
    </cfRule>
  </conditionalFormatting>
  <conditionalFormatting sqref="F313:G313">
    <cfRule type="expression" dxfId="184" priority="115">
      <formula>F317&lt;&gt;""</formula>
    </cfRule>
  </conditionalFormatting>
  <conditionalFormatting sqref="F314:G314">
    <cfRule type="expression" dxfId="183" priority="114">
      <formula>F317&lt;&gt;""</formula>
    </cfRule>
  </conditionalFormatting>
  <conditionalFormatting sqref="F315:G315">
    <cfRule type="expression" dxfId="182" priority="113">
      <formula>F317&lt;&gt;""</formula>
    </cfRule>
  </conditionalFormatting>
  <conditionalFormatting sqref="F316:G316">
    <cfRule type="expression" dxfId="181" priority="112">
      <formula>F317&lt;&gt;""</formula>
    </cfRule>
  </conditionalFormatting>
  <conditionalFormatting sqref="F362:G362">
    <cfRule type="expression" dxfId="180" priority="111">
      <formula>F367&lt;&gt;""</formula>
    </cfRule>
  </conditionalFormatting>
  <conditionalFormatting sqref="F363:G363">
    <cfRule type="expression" dxfId="179" priority="110">
      <formula>F367&lt;&gt;""</formula>
    </cfRule>
  </conditionalFormatting>
  <conditionalFormatting sqref="F364:G364">
    <cfRule type="expression" dxfId="178" priority="109">
      <formula>F367&lt;&gt;""</formula>
    </cfRule>
  </conditionalFormatting>
  <conditionalFormatting sqref="F365:G365">
    <cfRule type="expression" dxfId="177" priority="108">
      <formula>F367&lt;&gt;""</formula>
    </cfRule>
  </conditionalFormatting>
  <conditionalFormatting sqref="F366:G366">
    <cfRule type="expression" dxfId="176" priority="107">
      <formula>F367&lt;&gt;""</formula>
    </cfRule>
  </conditionalFormatting>
  <conditionalFormatting sqref="F412:G412">
    <cfRule type="expression" dxfId="175" priority="106">
      <formula>F417&lt;&gt;""</formula>
    </cfRule>
  </conditionalFormatting>
  <conditionalFormatting sqref="F413:G413">
    <cfRule type="expression" dxfId="174" priority="105">
      <formula>F417&lt;&gt;""</formula>
    </cfRule>
  </conditionalFormatting>
  <conditionalFormatting sqref="F414:G414">
    <cfRule type="expression" dxfId="173" priority="104">
      <formula>F417&lt;&gt;""</formula>
    </cfRule>
  </conditionalFormatting>
  <conditionalFormatting sqref="F415:G415">
    <cfRule type="expression" dxfId="172" priority="103">
      <formula>F417&lt;&gt;""</formula>
    </cfRule>
  </conditionalFormatting>
  <conditionalFormatting sqref="F416:G416">
    <cfRule type="expression" dxfId="171" priority="102">
      <formula>F417&lt;&gt;""</formula>
    </cfRule>
  </conditionalFormatting>
  <conditionalFormatting sqref="F462:G462">
    <cfRule type="expression" dxfId="170" priority="101">
      <formula>F467&lt;&gt;""</formula>
    </cfRule>
  </conditionalFormatting>
  <conditionalFormatting sqref="F463:G463">
    <cfRule type="expression" dxfId="169" priority="100">
      <formula>F467&lt;&gt;""</formula>
    </cfRule>
  </conditionalFormatting>
  <conditionalFormatting sqref="F464:G464">
    <cfRule type="expression" dxfId="168" priority="99">
      <formula>F467&lt;&gt;""</formula>
    </cfRule>
  </conditionalFormatting>
  <conditionalFormatting sqref="F465:G465">
    <cfRule type="expression" dxfId="167" priority="98">
      <formula>F467&lt;&gt;""</formula>
    </cfRule>
  </conditionalFormatting>
  <conditionalFormatting sqref="F466:G466">
    <cfRule type="expression" dxfId="166" priority="97">
      <formula>F467&lt;&gt;""</formula>
    </cfRule>
  </conditionalFormatting>
  <conditionalFormatting sqref="F512:G512">
    <cfRule type="expression" dxfId="165" priority="96">
      <formula>F517&lt;&gt;""</formula>
    </cfRule>
  </conditionalFormatting>
  <conditionalFormatting sqref="F513:G513">
    <cfRule type="expression" dxfId="164" priority="95">
      <formula>F517&lt;&gt;""</formula>
    </cfRule>
  </conditionalFormatting>
  <conditionalFormatting sqref="F514:G514">
    <cfRule type="expression" dxfId="163" priority="94">
      <formula>F517&lt;&gt;""</formula>
    </cfRule>
  </conditionalFormatting>
  <conditionalFormatting sqref="F515:G515">
    <cfRule type="expression" dxfId="162" priority="93">
      <formula>F517&lt;&gt;""</formula>
    </cfRule>
  </conditionalFormatting>
  <conditionalFormatting sqref="F516:G516">
    <cfRule type="expression" dxfId="161" priority="92">
      <formula>F517&lt;&gt;""</formula>
    </cfRule>
  </conditionalFormatting>
  <conditionalFormatting sqref="F562:G562">
    <cfRule type="expression" dxfId="160" priority="91">
      <formula>F567&lt;&gt;""</formula>
    </cfRule>
  </conditionalFormatting>
  <conditionalFormatting sqref="F563:G563">
    <cfRule type="expression" dxfId="159" priority="90">
      <formula>F567&lt;&gt;""</formula>
    </cfRule>
  </conditionalFormatting>
  <conditionalFormatting sqref="F564:G564">
    <cfRule type="expression" dxfId="158" priority="89">
      <formula>F567&lt;&gt;""</formula>
    </cfRule>
  </conditionalFormatting>
  <conditionalFormatting sqref="F565:G565">
    <cfRule type="expression" dxfId="157" priority="88">
      <formula>F567&lt;&gt;""</formula>
    </cfRule>
  </conditionalFormatting>
  <conditionalFormatting sqref="F566:G566">
    <cfRule type="expression" dxfId="156" priority="87">
      <formula>F567&lt;&gt;""</formula>
    </cfRule>
  </conditionalFormatting>
  <conditionalFormatting sqref="F612:G612">
    <cfRule type="expression" dxfId="155" priority="86">
      <formula>F617&lt;&gt;""</formula>
    </cfRule>
  </conditionalFormatting>
  <conditionalFormatting sqref="F613:G613">
    <cfRule type="expression" dxfId="154" priority="85">
      <formula>F617&lt;&gt;""</formula>
    </cfRule>
  </conditionalFormatting>
  <conditionalFormatting sqref="F614:G614">
    <cfRule type="expression" dxfId="153" priority="84">
      <formula>F617&lt;&gt;""</formula>
    </cfRule>
  </conditionalFormatting>
  <conditionalFormatting sqref="F615:G615">
    <cfRule type="expression" dxfId="152" priority="83">
      <formula>F617&lt;&gt;""</formula>
    </cfRule>
  </conditionalFormatting>
  <conditionalFormatting sqref="F616:G616">
    <cfRule type="expression" dxfId="151" priority="82">
      <formula>F617&lt;&gt;""</formula>
    </cfRule>
  </conditionalFormatting>
  <conditionalFormatting sqref="F662:G662">
    <cfRule type="expression" dxfId="150" priority="81">
      <formula>F667&lt;&gt;""</formula>
    </cfRule>
  </conditionalFormatting>
  <conditionalFormatting sqref="F663:G663">
    <cfRule type="expression" dxfId="149" priority="80">
      <formula>F667&lt;&gt;""</formula>
    </cfRule>
  </conditionalFormatting>
  <conditionalFormatting sqref="F664:G664">
    <cfRule type="expression" dxfId="148" priority="79">
      <formula>F667&lt;&gt;""</formula>
    </cfRule>
  </conditionalFormatting>
  <conditionalFormatting sqref="F665:G665">
    <cfRule type="expression" dxfId="147" priority="78">
      <formula>F667&lt;&gt;""</formula>
    </cfRule>
  </conditionalFormatting>
  <conditionalFormatting sqref="F666:G666">
    <cfRule type="expression" dxfId="146" priority="77">
      <formula>F667&lt;&gt;""</formula>
    </cfRule>
  </conditionalFormatting>
  <conditionalFormatting sqref="F712:G712">
    <cfRule type="expression" dxfId="145" priority="76">
      <formula>F717&lt;&gt;""</formula>
    </cfRule>
  </conditionalFormatting>
  <conditionalFormatting sqref="F713:G713">
    <cfRule type="expression" dxfId="144" priority="75">
      <formula>F717&lt;&gt;""</formula>
    </cfRule>
  </conditionalFormatting>
  <conditionalFormatting sqref="F714:G714">
    <cfRule type="expression" dxfId="143" priority="74">
      <formula>F717&lt;&gt;""</formula>
    </cfRule>
  </conditionalFormatting>
  <conditionalFormatting sqref="F715:G715">
    <cfRule type="expression" dxfId="142" priority="73">
      <formula>F717&lt;&gt;""</formula>
    </cfRule>
  </conditionalFormatting>
  <conditionalFormatting sqref="F716:G716">
    <cfRule type="expression" dxfId="141" priority="72">
      <formula>F717&lt;&gt;""</formula>
    </cfRule>
  </conditionalFormatting>
  <conditionalFormatting sqref="F762:G762">
    <cfRule type="expression" dxfId="140" priority="71">
      <formula>F767&lt;&gt;""</formula>
    </cfRule>
  </conditionalFormatting>
  <conditionalFormatting sqref="F763:G763">
    <cfRule type="expression" dxfId="139" priority="70">
      <formula>F767&lt;&gt;""</formula>
    </cfRule>
  </conditionalFormatting>
  <conditionalFormatting sqref="F764:G764">
    <cfRule type="expression" dxfId="138" priority="69">
      <formula>F767&lt;&gt;""</formula>
    </cfRule>
  </conditionalFormatting>
  <conditionalFormatting sqref="F765:G765">
    <cfRule type="expression" dxfId="137" priority="68">
      <formula>F767&lt;&gt;""</formula>
    </cfRule>
  </conditionalFormatting>
  <conditionalFormatting sqref="F766:G766">
    <cfRule type="expression" dxfId="136" priority="67">
      <formula>F767&lt;&gt;""</formula>
    </cfRule>
  </conditionalFormatting>
  <conditionalFormatting sqref="F812:G812">
    <cfRule type="expression" dxfId="135" priority="66">
      <formula>F817&lt;&gt;""</formula>
    </cfRule>
  </conditionalFormatting>
  <conditionalFormatting sqref="F813:G813">
    <cfRule type="expression" dxfId="134" priority="65">
      <formula>F817&lt;&gt;""</formula>
    </cfRule>
  </conditionalFormatting>
  <conditionalFormatting sqref="F814:G814">
    <cfRule type="expression" dxfId="133" priority="64">
      <formula>F817&lt;&gt;""</formula>
    </cfRule>
  </conditionalFormatting>
  <conditionalFormatting sqref="F815:G815">
    <cfRule type="expression" dxfId="132" priority="63">
      <formula>F817&lt;&gt;""</formula>
    </cfRule>
  </conditionalFormatting>
  <conditionalFormatting sqref="F816:G816">
    <cfRule type="expression" dxfId="131" priority="62">
      <formula>F817&lt;&gt;""</formula>
    </cfRule>
  </conditionalFormatting>
  <conditionalFormatting sqref="F862:G862">
    <cfRule type="expression" dxfId="130" priority="61">
      <formula>F867&lt;&gt;""</formula>
    </cfRule>
  </conditionalFormatting>
  <conditionalFormatting sqref="F863:G863">
    <cfRule type="expression" dxfId="129" priority="60">
      <formula>F867&lt;&gt;""</formula>
    </cfRule>
  </conditionalFormatting>
  <conditionalFormatting sqref="F864:G864">
    <cfRule type="expression" dxfId="128" priority="59">
      <formula>F867&lt;&gt;""</formula>
    </cfRule>
  </conditionalFormatting>
  <conditionalFormatting sqref="F865:G865">
    <cfRule type="expression" dxfId="127" priority="58">
      <formula>F867&lt;&gt;""</formula>
    </cfRule>
  </conditionalFormatting>
  <conditionalFormatting sqref="F866:G866">
    <cfRule type="expression" dxfId="126" priority="57">
      <formula>F867&lt;&gt;""</formula>
    </cfRule>
  </conditionalFormatting>
  <conditionalFormatting sqref="F912:G912">
    <cfRule type="expression" dxfId="125" priority="56">
      <formula>F917&lt;&gt;""</formula>
    </cfRule>
  </conditionalFormatting>
  <conditionalFormatting sqref="F913:G913">
    <cfRule type="expression" dxfId="124" priority="55">
      <formula>F917&lt;&gt;""</formula>
    </cfRule>
  </conditionalFormatting>
  <conditionalFormatting sqref="F914:G914">
    <cfRule type="expression" dxfId="123" priority="54">
      <formula>F917&lt;&gt;""</formula>
    </cfRule>
  </conditionalFormatting>
  <conditionalFormatting sqref="F915:G915">
    <cfRule type="expression" dxfId="122" priority="53">
      <formula>F917&lt;&gt;""</formula>
    </cfRule>
  </conditionalFormatting>
  <conditionalFormatting sqref="F916:G916">
    <cfRule type="expression" dxfId="121" priority="52">
      <formula>F917&lt;&gt;""</formula>
    </cfRule>
  </conditionalFormatting>
  <conditionalFormatting sqref="F962:G962">
    <cfRule type="expression" dxfId="120" priority="51">
      <formula>F967&lt;&gt;""</formula>
    </cfRule>
  </conditionalFormatting>
  <conditionalFormatting sqref="F963:G963">
    <cfRule type="expression" dxfId="119" priority="50">
      <formula>F967&lt;&gt;""</formula>
    </cfRule>
  </conditionalFormatting>
  <conditionalFormatting sqref="F964:G964">
    <cfRule type="expression" dxfId="118" priority="49">
      <formula>F967&lt;&gt;""</formula>
    </cfRule>
  </conditionalFormatting>
  <conditionalFormatting sqref="F965:G965">
    <cfRule type="expression" dxfId="117" priority="48">
      <formula>F967&lt;&gt;""</formula>
    </cfRule>
  </conditionalFormatting>
  <conditionalFormatting sqref="F966:G966">
    <cfRule type="expression" dxfId="116" priority="47">
      <formula>F967&lt;&gt;""</formula>
    </cfRule>
  </conditionalFormatting>
  <conditionalFormatting sqref="F168">
    <cfRule type="expression" dxfId="115" priority="46">
      <formula>F167&lt;&gt;""</formula>
    </cfRule>
  </conditionalFormatting>
  <conditionalFormatting sqref="F218">
    <cfRule type="expression" dxfId="114" priority="45">
      <formula>F217&lt;&gt;""</formula>
    </cfRule>
  </conditionalFormatting>
  <conditionalFormatting sqref="F268">
    <cfRule type="expression" dxfId="113" priority="44">
      <formula>F267&lt;&gt;""</formula>
    </cfRule>
  </conditionalFormatting>
  <conditionalFormatting sqref="F318">
    <cfRule type="expression" dxfId="112" priority="43">
      <formula>F317&lt;&gt;""</formula>
    </cfRule>
  </conditionalFormatting>
  <conditionalFormatting sqref="F368">
    <cfRule type="expression" dxfId="111" priority="42">
      <formula>F367&lt;&gt;""</formula>
    </cfRule>
  </conditionalFormatting>
  <conditionalFormatting sqref="F418">
    <cfRule type="expression" dxfId="110" priority="41">
      <formula>F417&lt;&gt;""</formula>
    </cfRule>
  </conditionalFormatting>
  <conditionalFormatting sqref="F468">
    <cfRule type="expression" dxfId="109" priority="40">
      <formula>F467&lt;&gt;""</formula>
    </cfRule>
  </conditionalFormatting>
  <conditionalFormatting sqref="F518">
    <cfRule type="expression" dxfId="108" priority="39">
      <formula>F517&lt;&gt;""</formula>
    </cfRule>
  </conditionalFormatting>
  <conditionalFormatting sqref="F568">
    <cfRule type="expression" dxfId="107" priority="38">
      <formula>F567&lt;&gt;""</formula>
    </cfRule>
  </conditionalFormatting>
  <conditionalFormatting sqref="F618">
    <cfRule type="expression" dxfId="106" priority="37">
      <formula>F617&lt;&gt;""</formula>
    </cfRule>
  </conditionalFormatting>
  <conditionalFormatting sqref="F668">
    <cfRule type="expression" dxfId="105" priority="36">
      <formula>F667&lt;&gt;""</formula>
    </cfRule>
  </conditionalFormatting>
  <conditionalFormatting sqref="F718">
    <cfRule type="expression" dxfId="104" priority="35">
      <formula>F717&lt;&gt;""</formula>
    </cfRule>
  </conditionalFormatting>
  <conditionalFormatting sqref="F768">
    <cfRule type="expression" dxfId="103" priority="34">
      <formula>F767&lt;&gt;""</formula>
    </cfRule>
  </conditionalFormatting>
  <conditionalFormatting sqref="F818">
    <cfRule type="expression" dxfId="102" priority="33">
      <formula>F817&lt;&gt;""</formula>
    </cfRule>
  </conditionalFormatting>
  <conditionalFormatting sqref="F868">
    <cfRule type="expression" dxfId="101" priority="32">
      <formula>F867&lt;&gt;""</formula>
    </cfRule>
  </conditionalFormatting>
  <conditionalFormatting sqref="F918">
    <cfRule type="expression" dxfId="100" priority="31">
      <formula>F917&lt;&gt;""</formula>
    </cfRule>
  </conditionalFormatting>
  <conditionalFormatting sqref="F968">
    <cfRule type="expression" dxfId="99" priority="30">
      <formula>F967&lt;&gt;""</formula>
    </cfRule>
  </conditionalFormatting>
  <conditionalFormatting sqref="L13">
    <cfRule type="expression" dxfId="98" priority="29">
      <formula>F17&lt;&gt;""</formula>
    </cfRule>
  </conditionalFormatting>
  <conditionalFormatting sqref="L63">
    <cfRule type="expression" dxfId="97" priority="28">
      <formula>F67&lt;&gt;""</formula>
    </cfRule>
  </conditionalFormatting>
  <conditionalFormatting sqref="L113">
    <cfRule type="expression" dxfId="96" priority="27">
      <formula>F117&lt;&gt;""</formula>
    </cfRule>
  </conditionalFormatting>
  <conditionalFormatting sqref="L163">
    <cfRule type="expression" dxfId="95" priority="26">
      <formula>F167&lt;&gt;""</formula>
    </cfRule>
  </conditionalFormatting>
  <conditionalFormatting sqref="L213">
    <cfRule type="expression" dxfId="94" priority="25">
      <formula>F217&lt;&gt;""</formula>
    </cfRule>
  </conditionalFormatting>
  <conditionalFormatting sqref="L263">
    <cfRule type="expression" dxfId="93" priority="24">
      <formula>F267&lt;&gt;""</formula>
    </cfRule>
  </conditionalFormatting>
  <conditionalFormatting sqref="L313">
    <cfRule type="expression" dxfId="92" priority="23">
      <formula>F317&lt;&gt;""</formula>
    </cfRule>
  </conditionalFormatting>
  <conditionalFormatting sqref="L363">
    <cfRule type="expression" dxfId="91" priority="22">
      <formula>F367&lt;&gt;""</formula>
    </cfRule>
  </conditionalFormatting>
  <conditionalFormatting sqref="L413">
    <cfRule type="expression" dxfId="90" priority="21">
      <formula>F417&lt;&gt;""</formula>
    </cfRule>
  </conditionalFormatting>
  <conditionalFormatting sqref="L463">
    <cfRule type="expression" dxfId="89" priority="20">
      <formula>F467&lt;&gt;""</formula>
    </cfRule>
  </conditionalFormatting>
  <conditionalFormatting sqref="L513">
    <cfRule type="expression" dxfId="88" priority="19">
      <formula>F517&lt;&gt;""</formula>
    </cfRule>
  </conditionalFormatting>
  <conditionalFormatting sqref="L563">
    <cfRule type="expression" dxfId="87" priority="18">
      <formula>F567&lt;&gt;""</formula>
    </cfRule>
  </conditionalFormatting>
  <conditionalFormatting sqref="L613">
    <cfRule type="expression" dxfId="86" priority="17">
      <formula>F617&lt;&gt;""</formula>
    </cfRule>
  </conditionalFormatting>
  <conditionalFormatting sqref="L663">
    <cfRule type="expression" dxfId="85" priority="16">
      <formula>F667&lt;&gt;""</formula>
    </cfRule>
  </conditionalFormatting>
  <conditionalFormatting sqref="L713">
    <cfRule type="expression" dxfId="84" priority="15">
      <formula>F717&lt;&gt;""</formula>
    </cfRule>
  </conditionalFormatting>
  <conditionalFormatting sqref="L763">
    <cfRule type="expression" dxfId="83" priority="14">
      <formula>F767&lt;&gt;""</formula>
    </cfRule>
  </conditionalFormatting>
  <conditionalFormatting sqref="L813">
    <cfRule type="expression" dxfId="82" priority="13">
      <formula>F817&lt;&gt;""</formula>
    </cfRule>
  </conditionalFormatting>
  <conditionalFormatting sqref="L863">
    <cfRule type="expression" dxfId="81" priority="12">
      <formula>F867&lt;&gt;""</formula>
    </cfRule>
  </conditionalFormatting>
  <conditionalFormatting sqref="L913">
    <cfRule type="expression" dxfId="80" priority="11">
      <formula>F917&lt;&gt;""</formula>
    </cfRule>
  </conditionalFormatting>
  <conditionalFormatting sqref="L963">
    <cfRule type="expression" dxfId="79" priority="10">
      <formula>F967&lt;&gt;""</formula>
    </cfRule>
  </conditionalFormatting>
  <conditionalFormatting sqref="C20">
    <cfRule type="expression" dxfId="78" priority="6">
      <formula>$F$17&lt;&gt;""</formula>
    </cfRule>
  </conditionalFormatting>
  <conditionalFormatting sqref="C21:C47">
    <cfRule type="expression" dxfId="77" priority="5">
      <formula>$F$17&lt;&gt;""</formula>
    </cfRule>
  </conditionalFormatting>
  <conditionalFormatting sqref="F20:F47">
    <cfRule type="expression" dxfId="76" priority="3">
      <formula>$F$17&lt;&gt;""</formula>
    </cfRule>
  </conditionalFormatting>
  <conditionalFormatting sqref="A6:B6">
    <cfRule type="expression" dxfId="75" priority="2">
      <formula>$A$6=""</formula>
    </cfRule>
  </conditionalFormatting>
  <conditionalFormatting sqref="A5:B5">
    <cfRule type="expression" dxfId="74" priority="1">
      <formula>$A$6=""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>
      <formula1>2</formula1>
      <formula2>24</formula2>
    </dataValidation>
    <dataValidation allowBlank="1" showInputMessage="1" sqref="T6"/>
    <dataValidation type="list" allowBlank="1" showInputMessage="1" showErrorMessage="1" promptTitle="FuE-Kategorie" prompt="Legen Sie bitte die FuE-Kategorie pro Arbeitspaket fest!" sqref="C920:C947 C970:C997 C420:C447 C370:C397 C320:C347 C270:C297 C220:C247 C170:C197 C70:C97 C120:C147 C470:C497 C520:C547 C570:C597 C620:C647 C670:C697 C720:C747 C770:C797 C820:C847 C870:C897 C20:C47">
      <formula1>$AA$3:$AA$5</formula1>
    </dataValidation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/>
    <dataValidation type="list" allowBlank="1" showInputMessage="1" showErrorMessage="1" promptTitle="Qualifikation" prompt="Wählen sie die Qualifikation des Mitarbeiters / der Mitarbeiter aus!" sqref="G20:G47 G70:G97 G120:G147 G170:G197 G220:G247 G270:G297 G320:G347 G370:G397 G420:G447 G470:G497 G520:G547 G570:G597 G620:G647 G670:G697 G720:G747 G770:G797 G820:G847 G870:G897 G920:G947 G970:G997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2578125" defaultRowHeight="12.75" customHeight="1" outlineLevelRow="3" x14ac:dyDescent="0.2"/>
  <cols>
    <col min="1" max="1" width="11.42578125" style="6"/>
    <col min="2" max="14" width="11.42578125" style="3"/>
    <col min="15" max="24" width="11.42578125" style="4"/>
    <col min="25" max="26" width="11.42578125" style="3"/>
    <col min="27" max="36" width="11.42578125" style="4"/>
    <col min="37" max="38" width="11.42578125" style="3"/>
    <col min="39" max="48" width="11.42578125" style="4"/>
    <col min="49" max="50" width="11.42578125" style="3"/>
    <col min="51" max="60" width="11.42578125" style="4"/>
    <col min="61" max="16384" width="11.42578125" style="3"/>
  </cols>
  <sheetData>
    <row r="1" spans="1:60" ht="12.75" hidden="1" customHeight="1" x14ac:dyDescent="0.2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">
      <c r="A5" s="255" t="str">
        <f>'Anlage 4'!A5</f>
        <v>Jahr</v>
      </c>
      <c r="B5" s="256"/>
      <c r="D5" s="77" t="str">
        <f>UPPER(MID(E5,1,1))</f>
        <v>O</v>
      </c>
      <c r="E5" s="286" t="s">
        <v>59</v>
      </c>
      <c r="F5" s="286"/>
      <c r="G5" s="287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">
      <c r="A6" s="253">
        <f>'Anlage 4'!A6</f>
        <v>0</v>
      </c>
      <c r="B6" s="254"/>
      <c r="D6" s="107">
        <v>0</v>
      </c>
      <c r="E6" s="95" t="s">
        <v>60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">
      <c r="A7" s="12"/>
      <c r="D7" s="82">
        <f>MIN(Finanzierungsplan!Q7,Finanzierungsplan!P6)</f>
        <v>0.25</v>
      </c>
      <c r="E7" s="288" t="str">
        <f>Finanzierungsplan!Q5</f>
        <v>Gemeinkosten</v>
      </c>
      <c r="F7" s="289"/>
      <c r="G7" s="290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">
      <c r="A11" s="247" t="str">
        <f>'Anlage 4'!C11</f>
        <v>FuE-Kategorie</v>
      </c>
      <c r="B11" s="81" t="str">
        <f>'Anlage 4'!F11</f>
        <v>Personal</v>
      </c>
      <c r="C11" s="241" t="s">
        <v>21</v>
      </c>
      <c r="D11" s="291"/>
      <c r="E11" s="291"/>
      <c r="F11" s="291"/>
      <c r="G11" s="291"/>
      <c r="H11" s="291"/>
      <c r="I11" s="291"/>
      <c r="J11" s="291"/>
      <c r="K11" s="291"/>
      <c r="L11" s="291"/>
      <c r="N11" s="295">
        <f>A6</f>
        <v>0</v>
      </c>
      <c r="O11" s="296"/>
      <c r="P11" s="296"/>
      <c r="Q11" s="296"/>
      <c r="R11" s="296"/>
      <c r="S11" s="296"/>
      <c r="T11" s="296"/>
      <c r="U11" s="296"/>
      <c r="V11" s="296"/>
      <c r="W11" s="296"/>
      <c r="X11" s="297"/>
      <c r="Z11" s="295">
        <f>N11+1</f>
        <v>1</v>
      </c>
      <c r="AA11" s="296"/>
      <c r="AB11" s="296"/>
      <c r="AC11" s="296"/>
      <c r="AD11" s="296"/>
      <c r="AE11" s="296"/>
      <c r="AF11" s="296"/>
      <c r="AG11" s="296"/>
      <c r="AH11" s="296"/>
      <c r="AI11" s="296"/>
      <c r="AJ11" s="297"/>
      <c r="AL11" s="295">
        <f>Z11+1</f>
        <v>2</v>
      </c>
      <c r="AM11" s="296"/>
      <c r="AN11" s="296"/>
      <c r="AO11" s="296"/>
      <c r="AP11" s="296"/>
      <c r="AQ11" s="296"/>
      <c r="AR11" s="296"/>
      <c r="AS11" s="296"/>
      <c r="AT11" s="296"/>
      <c r="AU11" s="296"/>
      <c r="AV11" s="297"/>
      <c r="AX11" s="295">
        <f>AL11+1</f>
        <v>3</v>
      </c>
      <c r="AY11" s="296"/>
      <c r="AZ11" s="296"/>
      <c r="BA11" s="296"/>
      <c r="BB11" s="296"/>
      <c r="BC11" s="296"/>
      <c r="BD11" s="296"/>
      <c r="BE11" s="296"/>
      <c r="BF11" s="296"/>
      <c r="BG11" s="296"/>
      <c r="BH11" s="297"/>
    </row>
    <row r="12" spans="1:60" ht="12.75" hidden="1" customHeight="1" outlineLevel="1" x14ac:dyDescent="0.2">
      <c r="A12" s="248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/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">
      <c r="A13" s="248"/>
      <c r="B13" s="16" t="str">
        <f>IF('Anlage 4'!H13="","",'Anlage 4'!H13)</f>
        <v>Stunden</v>
      </c>
      <c r="C13" s="16" t="str">
        <f>IF('Anlage 4'!K13="","",'Anlage 4'!K13)</f>
        <v>vorhabens-</v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>Auftrags-</v>
      </c>
      <c r="L13" s="16" t="str">
        <f>IF('Anlage 4'!T13="","",'Anlage 4'!T13)</f>
        <v>Sonstige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">
      <c r="A14" s="248"/>
      <c r="B14" s="16" t="str">
        <f>IF('Anlage 4'!H14="","",'Anlage 4'!H14)</f>
        <v>Gesamt</v>
      </c>
      <c r="C14" s="16" t="str">
        <f>IF('Anlage 4'!K14="","",'Anlage 4'!K14)</f>
        <v>spezifische</v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>forschung u.</v>
      </c>
      <c r="L14" s="16" t="str">
        <f>IF('Anlage 4'!T14="","",'Anlage 4'!T14)</f>
        <v>Ausgaben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">
      <c r="A15" s="248"/>
      <c r="B15" s="16" t="str">
        <f>IF('Anlage 4'!H15="","",'Anlage 4'!H15)</f>
        <v/>
      </c>
      <c r="C15" s="16" t="str">
        <f>IF('Anlage 4'!K15="","",'Anlage 4'!K15)</f>
        <v>Instrumente,</v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>technisches</v>
      </c>
      <c r="L15" s="16" t="str">
        <f>IF('Anlage 4'!T15="","",'Anlage 4'!T15)</f>
        <v>für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">
      <c r="A16" s="248"/>
      <c r="B16" s="16" t="str">
        <f>IF('Anlage 4'!H16="","",'Anlage 4'!H16)</f>
        <v/>
      </c>
      <c r="C16" s="16" t="str">
        <f>IF('Anlage 4'!K16="","",'Anlage 4'!K16)</f>
        <v>Ausrüstungen</v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>Wissen</v>
      </c>
      <c r="L16" s="16" t="str">
        <f>IF('Anlage 4'!T16="","",'Anlage 4'!T16)</f>
        <v>Material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">
      <c r="A17" s="248"/>
      <c r="B17" s="16" t="str">
        <f>IF('Anlage 4'!H17="","",'Anlage 4'!H17)</f>
        <v/>
      </c>
      <c r="C17" s="16" t="str">
        <f>IF('Anlage 4'!K17="","",'Anlage 4'!K17)</f>
        <v>(lt. Spalte 7)</v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>(lt. Spalte 3)</v>
      </c>
      <c r="L17" s="16" t="str">
        <f>IF('Anlage 4'!T17="","",'Anlage 4'!T17)</f>
        <v>(lt. Spalte 7)</v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">
      <c r="A18" s="249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collapsed="1" x14ac:dyDescent="0.2">
      <c r="A19" s="18" t="str">
        <f>IF('Anlage 4'!C19="","",'Anlage 4'!C19)</f>
        <v/>
      </c>
      <c r="B19" s="15">
        <f>IF('Anlage 4'!H19="","",'Anlage 4'!H19)</f>
        <v>5</v>
      </c>
      <c r="C19" s="15">
        <f>IF('Anlage 4'!K19="","",'Anlage 4'!K19)</f>
        <v>8</v>
      </c>
      <c r="D19" s="15">
        <f>IF('Anlage 4'!L19="","",'Anlage 4'!L19)</f>
        <v>9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>
        <f>IF('Anlage 4'!S19="","",'Anlage 4'!S19)</f>
        <v>10</v>
      </c>
      <c r="L19" s="15">
        <f>IF('Anlage 4'!T19="","",'Anlage 4'!T19)</f>
        <v>11</v>
      </c>
      <c r="N19" s="49">
        <f>B19</f>
        <v>5</v>
      </c>
      <c r="O19" s="49">
        <f>C19</f>
        <v>8</v>
      </c>
      <c r="P19" s="49">
        <f t="shared" ref="P19:U19" si="0">D19</f>
        <v>9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>
        <f>K19</f>
        <v>10</v>
      </c>
      <c r="X19" s="49">
        <f>L19</f>
        <v>11</v>
      </c>
      <c r="Z19" s="49">
        <f t="shared" ref="Z19:AJ19" si="1">N19</f>
        <v>5</v>
      </c>
      <c r="AA19" s="49">
        <f t="shared" si="1"/>
        <v>8</v>
      </c>
      <c r="AB19" s="49">
        <f t="shared" si="1"/>
        <v>9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>
        <f t="shared" si="1"/>
        <v>10</v>
      </c>
      <c r="AJ19" s="49">
        <f t="shared" si="1"/>
        <v>11</v>
      </c>
      <c r="AL19" s="49">
        <f t="shared" ref="AL19:AV19" si="2">Z19</f>
        <v>5</v>
      </c>
      <c r="AM19" s="49">
        <f t="shared" si="2"/>
        <v>8</v>
      </c>
      <c r="AN19" s="49">
        <f t="shared" si="2"/>
        <v>9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>
        <f t="shared" si="2"/>
        <v>10</v>
      </c>
      <c r="AV19" s="49">
        <f t="shared" si="2"/>
        <v>11</v>
      </c>
      <c r="AX19" s="49">
        <f t="shared" ref="AX19:BH19" si="3">AL19</f>
        <v>5</v>
      </c>
      <c r="AY19" s="49">
        <f t="shared" si="3"/>
        <v>8</v>
      </c>
      <c r="AZ19" s="49">
        <f t="shared" si="3"/>
        <v>9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>
        <f t="shared" si="3"/>
        <v>10</v>
      </c>
      <c r="BH19" s="49">
        <f t="shared" si="3"/>
        <v>11</v>
      </c>
    </row>
    <row r="20" spans="1:60" ht="12.75" hidden="1" customHeight="1" outlineLevel="2" x14ac:dyDescent="0.2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collapsed="1" x14ac:dyDescent="0.2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">
      <c r="A55" s="255" t="str">
        <f>A5</f>
        <v>Jahr</v>
      </c>
      <c r="B55" s="256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collapsed="1" x14ac:dyDescent="0.2">
      <c r="A56" s="253">
        <f>'Anlage 4'!A56</f>
        <v>0</v>
      </c>
      <c r="B56" s="254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">
      <c r="A61" s="247" t="str">
        <f>A11</f>
        <v>FuE-Kategorie</v>
      </c>
      <c r="B61" s="49" t="str">
        <f>B11</f>
        <v>Personal</v>
      </c>
      <c r="C61" s="241" t="str">
        <f>C11</f>
        <v xml:space="preserve">Ausgabengruppe </v>
      </c>
      <c r="D61" s="241"/>
      <c r="E61" s="241"/>
      <c r="F61" s="241"/>
      <c r="G61" s="241"/>
      <c r="H61" s="241"/>
      <c r="I61" s="241"/>
      <c r="J61" s="241"/>
      <c r="K61" s="241"/>
      <c r="L61" s="241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">
      <c r="A62" s="248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/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">
      <c r="A63" s="248"/>
      <c r="B63" s="26" t="str">
        <f t="shared" si="10"/>
        <v>Stunden</v>
      </c>
      <c r="C63" s="26" t="str">
        <f t="shared" si="10"/>
        <v>vorhabens-</v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>Auftrags-</v>
      </c>
      <c r="L63" s="26" t="str">
        <f t="shared" si="10"/>
        <v>Sonstige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">
      <c r="A64" s="248"/>
      <c r="B64" s="26" t="str">
        <f t="shared" si="10"/>
        <v>Gesamt</v>
      </c>
      <c r="C64" s="26" t="str">
        <f t="shared" si="10"/>
        <v>spezifische</v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>forschung u.</v>
      </c>
      <c r="L64" s="26" t="str">
        <f t="shared" si="10"/>
        <v>Ausgaben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">
      <c r="A65" s="248"/>
      <c r="B65" s="26" t="str">
        <f t="shared" si="10"/>
        <v/>
      </c>
      <c r="C65" s="26" t="str">
        <f t="shared" si="10"/>
        <v>Instrumente,</v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>technisches</v>
      </c>
      <c r="L65" s="26" t="str">
        <f t="shared" si="10"/>
        <v>für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">
      <c r="A66" s="248"/>
      <c r="B66" s="26" t="str">
        <f t="shared" si="10"/>
        <v/>
      </c>
      <c r="C66" s="26" t="str">
        <f t="shared" si="10"/>
        <v>Ausrüstungen</v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>Wissen</v>
      </c>
      <c r="L66" s="26" t="str">
        <f t="shared" si="10"/>
        <v>Material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">
      <c r="A67" s="248"/>
      <c r="B67" s="26" t="str">
        <f t="shared" si="10"/>
        <v/>
      </c>
      <c r="C67" s="26" t="str">
        <f t="shared" si="10"/>
        <v>(lt. Spalte 7)</v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>(lt. Spalte 3)</v>
      </c>
      <c r="L67" s="26" t="str">
        <f t="shared" si="10"/>
        <v>(lt. Spalte 7)</v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">
      <c r="A68" s="249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collapsed="1" x14ac:dyDescent="0.2">
      <c r="A69" s="18" t="str">
        <f>A19</f>
        <v/>
      </c>
      <c r="B69" s="18">
        <f t="shared" si="10"/>
        <v>5</v>
      </c>
      <c r="C69" s="18">
        <f t="shared" si="10"/>
        <v>8</v>
      </c>
      <c r="D69" s="18">
        <f t="shared" si="10"/>
        <v>9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>
        <f t="shared" si="10"/>
        <v>10</v>
      </c>
      <c r="L69" s="18">
        <f t="shared" si="10"/>
        <v>11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collapsed="1" x14ac:dyDescent="0.2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">
      <c r="A105" s="255" t="str">
        <f>A55</f>
        <v>Jahr</v>
      </c>
      <c r="B105" s="256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collapsed="1" x14ac:dyDescent="0.2">
      <c r="A106" s="253">
        <f>'Anlage 4'!A106</f>
        <v>0</v>
      </c>
      <c r="B106" s="254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">
      <c r="A111" s="247" t="str">
        <f>A61</f>
        <v>FuE-Kategorie</v>
      </c>
      <c r="B111" s="49" t="str">
        <f>B61</f>
        <v>Personal</v>
      </c>
      <c r="C111" s="241" t="str">
        <f>C61</f>
        <v xml:space="preserve">Ausgabengruppe </v>
      </c>
      <c r="D111" s="241"/>
      <c r="E111" s="241"/>
      <c r="F111" s="241"/>
      <c r="G111" s="241"/>
      <c r="H111" s="241"/>
      <c r="I111" s="241"/>
      <c r="J111" s="241"/>
      <c r="K111" s="241"/>
      <c r="L111" s="241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">
      <c r="A112" s="248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/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">
      <c r="A113" s="248"/>
      <c r="B113" s="26" t="str">
        <f t="shared" si="17"/>
        <v>Stunden</v>
      </c>
      <c r="C113" s="26" t="str">
        <f t="shared" si="17"/>
        <v>vorhabens-</v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>Auftrags-</v>
      </c>
      <c r="L113" s="26" t="str">
        <f t="shared" si="17"/>
        <v>Sonstige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">
      <c r="A114" s="248"/>
      <c r="B114" s="26" t="str">
        <f t="shared" si="17"/>
        <v>Gesamt</v>
      </c>
      <c r="C114" s="26" t="str">
        <f t="shared" si="17"/>
        <v>spezifische</v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>forschung u.</v>
      </c>
      <c r="L114" s="26" t="str">
        <f t="shared" si="17"/>
        <v>Ausgaben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">
      <c r="A115" s="248"/>
      <c r="B115" s="26" t="str">
        <f t="shared" si="17"/>
        <v/>
      </c>
      <c r="C115" s="26" t="str">
        <f t="shared" si="17"/>
        <v>Instrumente,</v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>technisches</v>
      </c>
      <c r="L115" s="26" t="str">
        <f t="shared" si="17"/>
        <v>für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">
      <c r="A116" s="248"/>
      <c r="B116" s="26" t="str">
        <f t="shared" si="17"/>
        <v/>
      </c>
      <c r="C116" s="26" t="str">
        <f t="shared" si="17"/>
        <v>Ausrüstungen</v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>Wissen</v>
      </c>
      <c r="L116" s="26" t="str">
        <f t="shared" si="17"/>
        <v>Material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">
      <c r="A117" s="248"/>
      <c r="B117" s="26" t="str">
        <f t="shared" si="17"/>
        <v/>
      </c>
      <c r="C117" s="26" t="str">
        <f t="shared" si="17"/>
        <v>(lt. Spalte 7)</v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>(lt. Spalte 3)</v>
      </c>
      <c r="L117" s="26" t="str">
        <f t="shared" si="17"/>
        <v>(lt. Spalte 7)</v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">
      <c r="A118" s="249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collapsed="1" x14ac:dyDescent="0.2">
      <c r="A119" s="18" t="str">
        <f>A69</f>
        <v/>
      </c>
      <c r="B119" s="18">
        <f t="shared" ref="B119:L119" si="18">B69</f>
        <v>5</v>
      </c>
      <c r="C119" s="18">
        <f t="shared" si="18"/>
        <v>8</v>
      </c>
      <c r="D119" s="18">
        <f t="shared" si="18"/>
        <v>9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>
        <f t="shared" si="18"/>
        <v>10</v>
      </c>
      <c r="L119" s="18">
        <f t="shared" si="18"/>
        <v>11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collapsed="1" x14ac:dyDescent="0.2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">
      <c r="A155" s="255" t="str">
        <f>A105</f>
        <v>Jahr</v>
      </c>
      <c r="B155" s="256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collapsed="1" x14ac:dyDescent="0.2">
      <c r="A156" s="253">
        <f>'Anlage 4'!A156</f>
        <v>0</v>
      </c>
      <c r="B156" s="254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">
      <c r="A161" s="247" t="str">
        <f>A111</f>
        <v>FuE-Kategorie</v>
      </c>
      <c r="B161" s="49" t="str">
        <f>B111</f>
        <v>Personal</v>
      </c>
      <c r="C161" s="241" t="str">
        <f>C111</f>
        <v xml:space="preserve">Ausgabengruppe </v>
      </c>
      <c r="D161" s="241"/>
      <c r="E161" s="241"/>
      <c r="F161" s="241"/>
      <c r="G161" s="241"/>
      <c r="H161" s="241"/>
      <c r="I161" s="241"/>
      <c r="J161" s="241"/>
      <c r="K161" s="241"/>
      <c r="L161" s="241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">
      <c r="A162" s="248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/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">
      <c r="A163" s="248"/>
      <c r="B163" s="26" t="str">
        <f t="shared" si="25"/>
        <v>Stunden</v>
      </c>
      <c r="C163" s="26" t="str">
        <f t="shared" si="25"/>
        <v>vorhabens-</v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>Auftrags-</v>
      </c>
      <c r="L163" s="26" t="str">
        <f t="shared" si="25"/>
        <v>Sonstige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">
      <c r="A164" s="248"/>
      <c r="B164" s="26" t="str">
        <f t="shared" si="25"/>
        <v>Gesamt</v>
      </c>
      <c r="C164" s="26" t="str">
        <f t="shared" si="25"/>
        <v>spezifische</v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>forschung u.</v>
      </c>
      <c r="L164" s="26" t="str">
        <f t="shared" si="25"/>
        <v>Ausgaben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">
      <c r="A165" s="248"/>
      <c r="B165" s="26" t="str">
        <f t="shared" si="25"/>
        <v/>
      </c>
      <c r="C165" s="26" t="str">
        <f t="shared" si="25"/>
        <v>Instrumente,</v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>technisches</v>
      </c>
      <c r="L165" s="26" t="str">
        <f t="shared" si="25"/>
        <v>für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">
      <c r="A166" s="248"/>
      <c r="B166" s="26" t="str">
        <f t="shared" si="25"/>
        <v/>
      </c>
      <c r="C166" s="26" t="str">
        <f t="shared" si="25"/>
        <v>Ausrüstungen</v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>Wissen</v>
      </c>
      <c r="L166" s="26" t="str">
        <f t="shared" si="25"/>
        <v>Material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">
      <c r="A167" s="248"/>
      <c r="B167" s="26" t="str">
        <f t="shared" si="25"/>
        <v/>
      </c>
      <c r="C167" s="26" t="str">
        <f t="shared" si="25"/>
        <v>(lt. Spalte 7)</v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>(lt. Spalte 3)</v>
      </c>
      <c r="L167" s="26" t="str">
        <f t="shared" si="25"/>
        <v>(lt. Spalte 7)</v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">
      <c r="A168" s="249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collapsed="1" x14ac:dyDescent="0.2">
      <c r="A169" s="18" t="str">
        <f>A119</f>
        <v/>
      </c>
      <c r="B169" s="18">
        <f t="shared" ref="B169:L169" si="26">B119</f>
        <v>5</v>
      </c>
      <c r="C169" s="18">
        <f t="shared" si="26"/>
        <v>8</v>
      </c>
      <c r="D169" s="18">
        <f t="shared" si="26"/>
        <v>9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>
        <f t="shared" si="26"/>
        <v>10</v>
      </c>
      <c r="L169" s="18">
        <f t="shared" si="26"/>
        <v>11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collapsed="1" x14ac:dyDescent="0.2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">
      <c r="A205" s="255" t="str">
        <f>A155</f>
        <v>Jahr</v>
      </c>
      <c r="B205" s="256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collapsed="1" x14ac:dyDescent="0.2">
      <c r="A206" s="253">
        <f>'Anlage 4'!A206</f>
        <v>0</v>
      </c>
      <c r="B206" s="254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">
      <c r="A211" s="247" t="str">
        <f>A161</f>
        <v>FuE-Kategorie</v>
      </c>
      <c r="B211" s="49" t="str">
        <f>B161</f>
        <v>Personal</v>
      </c>
      <c r="C211" s="241" t="str">
        <f>C161</f>
        <v xml:space="preserve">Ausgabengruppe </v>
      </c>
      <c r="D211" s="241"/>
      <c r="E211" s="241"/>
      <c r="F211" s="241"/>
      <c r="G211" s="241"/>
      <c r="H211" s="241"/>
      <c r="I211" s="241"/>
      <c r="J211" s="241"/>
      <c r="K211" s="241"/>
      <c r="L211" s="241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">
      <c r="A212" s="248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/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">
      <c r="A213" s="248"/>
      <c r="B213" s="26" t="str">
        <f t="shared" si="33"/>
        <v>Stunden</v>
      </c>
      <c r="C213" s="26" t="str">
        <f t="shared" si="33"/>
        <v>vorhabens-</v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>Auftrags-</v>
      </c>
      <c r="L213" s="26" t="str">
        <f t="shared" si="33"/>
        <v>Sonstige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">
      <c r="A214" s="248"/>
      <c r="B214" s="26" t="str">
        <f t="shared" si="33"/>
        <v>Gesamt</v>
      </c>
      <c r="C214" s="26" t="str">
        <f t="shared" si="33"/>
        <v>spezifische</v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>forschung u.</v>
      </c>
      <c r="L214" s="26" t="str">
        <f t="shared" si="33"/>
        <v>Ausgaben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">
      <c r="A215" s="248"/>
      <c r="B215" s="26" t="str">
        <f t="shared" si="33"/>
        <v/>
      </c>
      <c r="C215" s="26" t="str">
        <f t="shared" si="33"/>
        <v>Instrumente,</v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>technisches</v>
      </c>
      <c r="L215" s="26" t="str">
        <f t="shared" si="33"/>
        <v>für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">
      <c r="A216" s="248"/>
      <c r="B216" s="26" t="str">
        <f t="shared" si="33"/>
        <v/>
      </c>
      <c r="C216" s="26" t="str">
        <f t="shared" si="33"/>
        <v>Ausrüstungen</v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>Wissen</v>
      </c>
      <c r="L216" s="26" t="str">
        <f t="shared" si="33"/>
        <v>Material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">
      <c r="A217" s="248"/>
      <c r="B217" s="26" t="str">
        <f t="shared" si="33"/>
        <v/>
      </c>
      <c r="C217" s="26" t="str">
        <f t="shared" si="33"/>
        <v>(lt. Spalte 7)</v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>(lt. Spalte 3)</v>
      </c>
      <c r="L217" s="26" t="str">
        <f t="shared" si="33"/>
        <v>(lt. Spalte 7)</v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">
      <c r="A218" s="249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collapsed="1" x14ac:dyDescent="0.2">
      <c r="A219" s="18" t="str">
        <f>A169</f>
        <v/>
      </c>
      <c r="B219" s="18">
        <f t="shared" ref="B219:L219" si="34">B169</f>
        <v>5</v>
      </c>
      <c r="C219" s="18">
        <f t="shared" si="34"/>
        <v>8</v>
      </c>
      <c r="D219" s="18">
        <f t="shared" si="34"/>
        <v>9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>
        <f t="shared" si="34"/>
        <v>10</v>
      </c>
      <c r="L219" s="18">
        <f t="shared" si="34"/>
        <v>11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collapsed="1" x14ac:dyDescent="0.2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">
      <c r="A255" s="255" t="str">
        <f>A205</f>
        <v>Jahr</v>
      </c>
      <c r="B255" s="256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collapsed="1" x14ac:dyDescent="0.2">
      <c r="A256" s="253">
        <f>'Anlage 4'!A256</f>
        <v>0</v>
      </c>
      <c r="B256" s="254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">
      <c r="A261" s="247" t="str">
        <f>A211</f>
        <v>FuE-Kategorie</v>
      </c>
      <c r="B261" s="49" t="str">
        <f>B211</f>
        <v>Personal</v>
      </c>
      <c r="C261" s="241" t="str">
        <f>C211</f>
        <v xml:space="preserve">Ausgabengruppe </v>
      </c>
      <c r="D261" s="241"/>
      <c r="E261" s="241"/>
      <c r="F261" s="241"/>
      <c r="G261" s="241"/>
      <c r="H261" s="241"/>
      <c r="I261" s="241"/>
      <c r="J261" s="241"/>
      <c r="K261" s="241"/>
      <c r="L261" s="241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">
      <c r="A262" s="248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/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">
      <c r="A263" s="248"/>
      <c r="B263" s="26" t="str">
        <f t="shared" si="41"/>
        <v>Stunden</v>
      </c>
      <c r="C263" s="26" t="str">
        <f t="shared" si="41"/>
        <v>vorhabens-</v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>Auftrags-</v>
      </c>
      <c r="L263" s="26" t="str">
        <f t="shared" si="41"/>
        <v>Sonstige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">
      <c r="A264" s="248"/>
      <c r="B264" s="26" t="str">
        <f t="shared" si="41"/>
        <v>Gesamt</v>
      </c>
      <c r="C264" s="26" t="str">
        <f t="shared" si="41"/>
        <v>spezifische</v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>forschung u.</v>
      </c>
      <c r="L264" s="26" t="str">
        <f t="shared" si="41"/>
        <v>Ausgaben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">
      <c r="A265" s="248"/>
      <c r="B265" s="26" t="str">
        <f t="shared" si="41"/>
        <v/>
      </c>
      <c r="C265" s="26" t="str">
        <f t="shared" si="41"/>
        <v>Instrumente,</v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>technisches</v>
      </c>
      <c r="L265" s="26" t="str">
        <f t="shared" si="41"/>
        <v>für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">
      <c r="A266" s="248"/>
      <c r="B266" s="26" t="str">
        <f t="shared" si="41"/>
        <v/>
      </c>
      <c r="C266" s="26" t="str">
        <f t="shared" si="41"/>
        <v>Ausrüstungen</v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>Wissen</v>
      </c>
      <c r="L266" s="26" t="str">
        <f t="shared" si="41"/>
        <v>Material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">
      <c r="A267" s="248"/>
      <c r="B267" s="26" t="str">
        <f t="shared" si="41"/>
        <v/>
      </c>
      <c r="C267" s="26" t="str">
        <f t="shared" si="41"/>
        <v>(lt. Spalte 7)</v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>(lt. Spalte 3)</v>
      </c>
      <c r="L267" s="26" t="str">
        <f t="shared" si="41"/>
        <v>(lt. Spalte 7)</v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">
      <c r="A268" s="249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collapsed="1" x14ac:dyDescent="0.2">
      <c r="A269" s="18" t="str">
        <f>A219</f>
        <v/>
      </c>
      <c r="B269" s="18">
        <f t="shared" ref="B269:L269" si="42">B219</f>
        <v>5</v>
      </c>
      <c r="C269" s="18">
        <f t="shared" si="42"/>
        <v>8</v>
      </c>
      <c r="D269" s="18">
        <f t="shared" si="42"/>
        <v>9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>
        <f t="shared" si="42"/>
        <v>10</v>
      </c>
      <c r="L269" s="18">
        <f t="shared" si="42"/>
        <v>11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collapsed="1" x14ac:dyDescent="0.2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">
      <c r="A305" s="255" t="str">
        <f>A255</f>
        <v>Jahr</v>
      </c>
      <c r="B305" s="256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collapsed="1" x14ac:dyDescent="0.2">
      <c r="A306" s="253">
        <f>'Anlage 4'!A306</f>
        <v>0</v>
      </c>
      <c r="B306" s="254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">
      <c r="A311" s="247" t="str">
        <f>A261</f>
        <v>FuE-Kategorie</v>
      </c>
      <c r="B311" s="49" t="str">
        <f>B261</f>
        <v>Personal</v>
      </c>
      <c r="C311" s="241" t="str">
        <f>C261</f>
        <v xml:space="preserve">Ausgabengruppe </v>
      </c>
      <c r="D311" s="241"/>
      <c r="E311" s="241"/>
      <c r="F311" s="241"/>
      <c r="G311" s="241"/>
      <c r="H311" s="241"/>
      <c r="I311" s="241"/>
      <c r="J311" s="241"/>
      <c r="K311" s="241"/>
      <c r="L311" s="241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">
      <c r="A312" s="248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/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">
      <c r="A313" s="248"/>
      <c r="B313" s="26" t="str">
        <f t="shared" si="49"/>
        <v>Stunden</v>
      </c>
      <c r="C313" s="26" t="str">
        <f t="shared" si="49"/>
        <v>vorhabens-</v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>Auftrags-</v>
      </c>
      <c r="L313" s="26" t="str">
        <f t="shared" si="49"/>
        <v>Sonstige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">
      <c r="A314" s="248"/>
      <c r="B314" s="26" t="str">
        <f t="shared" si="49"/>
        <v>Gesamt</v>
      </c>
      <c r="C314" s="26" t="str">
        <f t="shared" si="49"/>
        <v>spezifische</v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>forschung u.</v>
      </c>
      <c r="L314" s="26" t="str">
        <f t="shared" si="49"/>
        <v>Ausgaben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">
      <c r="A315" s="248"/>
      <c r="B315" s="26" t="str">
        <f t="shared" si="49"/>
        <v/>
      </c>
      <c r="C315" s="26" t="str">
        <f t="shared" si="49"/>
        <v>Instrumente,</v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>technisches</v>
      </c>
      <c r="L315" s="26" t="str">
        <f t="shared" si="49"/>
        <v>für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">
      <c r="A316" s="248"/>
      <c r="B316" s="26" t="str">
        <f t="shared" si="49"/>
        <v/>
      </c>
      <c r="C316" s="26" t="str">
        <f t="shared" si="49"/>
        <v>Ausrüstungen</v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>Wissen</v>
      </c>
      <c r="L316" s="26" t="str">
        <f t="shared" si="49"/>
        <v>Material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">
      <c r="A317" s="248"/>
      <c r="B317" s="26" t="str">
        <f t="shared" si="49"/>
        <v/>
      </c>
      <c r="C317" s="26" t="str">
        <f t="shared" si="49"/>
        <v>(lt. Spalte 7)</v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>(lt. Spalte 3)</v>
      </c>
      <c r="L317" s="26" t="str">
        <f t="shared" si="49"/>
        <v>(lt. Spalte 7)</v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">
      <c r="A318" s="249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collapsed="1" x14ac:dyDescent="0.2">
      <c r="A319" s="18" t="str">
        <f>A269</f>
        <v/>
      </c>
      <c r="B319" s="18">
        <f t="shared" ref="B319:L319" si="50">B269</f>
        <v>5</v>
      </c>
      <c r="C319" s="18">
        <f t="shared" si="50"/>
        <v>8</v>
      </c>
      <c r="D319" s="18">
        <f t="shared" si="50"/>
        <v>9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>
        <f t="shared" si="50"/>
        <v>10</v>
      </c>
      <c r="L319" s="18">
        <f t="shared" si="50"/>
        <v>11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collapsed="1" x14ac:dyDescent="0.2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">
      <c r="A355" s="255" t="str">
        <f>A305</f>
        <v>Jahr</v>
      </c>
      <c r="B355" s="256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collapsed="1" x14ac:dyDescent="0.2">
      <c r="A356" s="253">
        <f>'Anlage 4'!A356</f>
        <v>0</v>
      </c>
      <c r="B356" s="254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">
      <c r="A361" s="247" t="str">
        <f>A311</f>
        <v>FuE-Kategorie</v>
      </c>
      <c r="B361" s="49" t="str">
        <f>B311</f>
        <v>Personal</v>
      </c>
      <c r="C361" s="241" t="str">
        <f>C311</f>
        <v xml:space="preserve">Ausgabengruppe </v>
      </c>
      <c r="D361" s="241"/>
      <c r="E361" s="241"/>
      <c r="F361" s="241"/>
      <c r="G361" s="241"/>
      <c r="H361" s="241"/>
      <c r="I361" s="241"/>
      <c r="J361" s="241"/>
      <c r="K361" s="241"/>
      <c r="L361" s="241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">
      <c r="A362" s="248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/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">
      <c r="A363" s="248"/>
      <c r="B363" s="26" t="str">
        <f t="shared" si="57"/>
        <v>Stunden</v>
      </c>
      <c r="C363" s="26" t="str">
        <f t="shared" si="57"/>
        <v>vorhabens-</v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>Auftrags-</v>
      </c>
      <c r="L363" s="26" t="str">
        <f t="shared" si="57"/>
        <v>Sonstige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">
      <c r="A364" s="248"/>
      <c r="B364" s="26" t="str">
        <f t="shared" si="57"/>
        <v>Gesamt</v>
      </c>
      <c r="C364" s="26" t="str">
        <f t="shared" si="57"/>
        <v>spezifische</v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>forschung u.</v>
      </c>
      <c r="L364" s="26" t="str">
        <f t="shared" si="57"/>
        <v>Ausgaben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">
      <c r="A365" s="248"/>
      <c r="B365" s="26" t="str">
        <f t="shared" si="57"/>
        <v/>
      </c>
      <c r="C365" s="26" t="str">
        <f t="shared" si="57"/>
        <v>Instrumente,</v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>technisches</v>
      </c>
      <c r="L365" s="26" t="str">
        <f t="shared" si="57"/>
        <v>für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">
      <c r="A366" s="248"/>
      <c r="B366" s="26" t="str">
        <f t="shared" si="57"/>
        <v/>
      </c>
      <c r="C366" s="26" t="str">
        <f t="shared" si="57"/>
        <v>Ausrüstungen</v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>Wissen</v>
      </c>
      <c r="L366" s="26" t="str">
        <f t="shared" si="57"/>
        <v>Material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">
      <c r="A367" s="248"/>
      <c r="B367" s="26" t="str">
        <f t="shared" si="57"/>
        <v/>
      </c>
      <c r="C367" s="26" t="str">
        <f t="shared" si="57"/>
        <v>(lt. Spalte 7)</v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>(lt. Spalte 3)</v>
      </c>
      <c r="L367" s="26" t="str">
        <f t="shared" si="57"/>
        <v>(lt. Spalte 7)</v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">
      <c r="A368" s="249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collapsed="1" x14ac:dyDescent="0.2">
      <c r="A369" s="18" t="str">
        <f>A319</f>
        <v/>
      </c>
      <c r="B369" s="18">
        <f t="shared" ref="B369:L369" si="58">B319</f>
        <v>5</v>
      </c>
      <c r="C369" s="18">
        <f t="shared" si="58"/>
        <v>8</v>
      </c>
      <c r="D369" s="18">
        <f t="shared" si="58"/>
        <v>9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>
        <f t="shared" si="58"/>
        <v>10</v>
      </c>
      <c r="L369" s="18">
        <f t="shared" si="58"/>
        <v>11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collapsed="1" x14ac:dyDescent="0.2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">
      <c r="A405" s="255" t="str">
        <f>A355</f>
        <v>Jahr</v>
      </c>
      <c r="B405" s="256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collapsed="1" x14ac:dyDescent="0.2">
      <c r="A406" s="253">
        <f>'Anlage 4'!A406</f>
        <v>0</v>
      </c>
      <c r="B406" s="254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">
      <c r="A411" s="247" t="str">
        <f>A361</f>
        <v>FuE-Kategorie</v>
      </c>
      <c r="B411" s="49" t="str">
        <f>B361</f>
        <v>Personal</v>
      </c>
      <c r="C411" s="241" t="str">
        <f>C361</f>
        <v xml:space="preserve">Ausgabengruppe </v>
      </c>
      <c r="D411" s="241"/>
      <c r="E411" s="241"/>
      <c r="F411" s="241"/>
      <c r="G411" s="241"/>
      <c r="H411" s="241"/>
      <c r="I411" s="241"/>
      <c r="J411" s="241"/>
      <c r="K411" s="241"/>
      <c r="L411" s="241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">
      <c r="A412" s="248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/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">
      <c r="A413" s="248"/>
      <c r="B413" s="26" t="str">
        <f t="shared" ref="B413:L413" si="66">B363</f>
        <v>Stunden</v>
      </c>
      <c r="C413" s="26" t="str">
        <f t="shared" si="66"/>
        <v>vorhabens-</v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>Auftrags-</v>
      </c>
      <c r="L413" s="26" t="str">
        <f t="shared" si="66"/>
        <v>Sonstige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">
      <c r="A414" s="248"/>
      <c r="B414" s="26" t="str">
        <f t="shared" ref="B414:L414" si="67">B364</f>
        <v>Gesamt</v>
      </c>
      <c r="C414" s="26" t="str">
        <f t="shared" si="67"/>
        <v>spezifische</v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>forschung u.</v>
      </c>
      <c r="L414" s="26" t="str">
        <f t="shared" si="67"/>
        <v>Ausgaben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">
      <c r="A415" s="248"/>
      <c r="B415" s="26" t="str">
        <f t="shared" ref="B415:L415" si="68">B365</f>
        <v/>
      </c>
      <c r="C415" s="26" t="str">
        <f t="shared" si="68"/>
        <v>Instrumente,</v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>technisches</v>
      </c>
      <c r="L415" s="26" t="str">
        <f t="shared" si="68"/>
        <v>für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">
      <c r="A416" s="248"/>
      <c r="B416" s="26" t="str">
        <f t="shared" ref="B416:L416" si="69">B366</f>
        <v/>
      </c>
      <c r="C416" s="26" t="str">
        <f t="shared" si="69"/>
        <v>Ausrüstungen</v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>Wissen</v>
      </c>
      <c r="L416" s="26" t="str">
        <f t="shared" si="69"/>
        <v>Material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">
      <c r="A417" s="248"/>
      <c r="B417" s="26" t="str">
        <f t="shared" ref="B417:L417" si="70">B367</f>
        <v/>
      </c>
      <c r="C417" s="26" t="str">
        <f t="shared" si="70"/>
        <v>(lt. Spalte 7)</v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>(lt. Spalte 3)</v>
      </c>
      <c r="L417" s="26" t="str">
        <f t="shared" si="70"/>
        <v>(lt. Spalte 7)</v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">
      <c r="A418" s="249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collapsed="1" x14ac:dyDescent="0.2">
      <c r="A419" s="18" t="str">
        <f>A369</f>
        <v/>
      </c>
      <c r="B419" s="18">
        <f t="shared" ref="B419:L419" si="72">B369</f>
        <v>5</v>
      </c>
      <c r="C419" s="18">
        <f t="shared" si="72"/>
        <v>8</v>
      </c>
      <c r="D419" s="18">
        <f t="shared" si="72"/>
        <v>9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>
        <f t="shared" si="72"/>
        <v>10</v>
      </c>
      <c r="L419" s="18">
        <f t="shared" si="72"/>
        <v>11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collapsed="1" x14ac:dyDescent="0.2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">
      <c r="A455" s="255" t="str">
        <f>A405</f>
        <v>Jahr</v>
      </c>
      <c r="B455" s="256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collapsed="1" x14ac:dyDescent="0.2">
      <c r="A456" s="253">
        <f>'Anlage 4'!A456</f>
        <v>0</v>
      </c>
      <c r="B456" s="254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">
      <c r="A461" s="247" t="str">
        <f>A411</f>
        <v>FuE-Kategorie</v>
      </c>
      <c r="B461" s="49" t="str">
        <f>B411</f>
        <v>Personal</v>
      </c>
      <c r="C461" s="241" t="str">
        <f>C411</f>
        <v xml:space="preserve">Ausgabengruppe </v>
      </c>
      <c r="D461" s="241"/>
      <c r="E461" s="241"/>
      <c r="F461" s="241"/>
      <c r="G461" s="241"/>
      <c r="H461" s="241"/>
      <c r="I461" s="241"/>
      <c r="J461" s="241"/>
      <c r="K461" s="241"/>
      <c r="L461" s="241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">
      <c r="A462" s="248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/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">
      <c r="A463" s="248"/>
      <c r="B463" s="26" t="str">
        <f t="shared" ref="B463:L463" si="80">B413</f>
        <v>Stunden</v>
      </c>
      <c r="C463" s="26" t="str">
        <f t="shared" si="80"/>
        <v>vorhabens-</v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>Auftrags-</v>
      </c>
      <c r="L463" s="26" t="str">
        <f t="shared" si="80"/>
        <v>Sonstige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">
      <c r="A464" s="248"/>
      <c r="B464" s="26" t="str">
        <f t="shared" ref="B464:L464" si="81">B414</f>
        <v>Gesamt</v>
      </c>
      <c r="C464" s="26" t="str">
        <f t="shared" si="81"/>
        <v>spezifische</v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>forschung u.</v>
      </c>
      <c r="L464" s="26" t="str">
        <f t="shared" si="81"/>
        <v>Ausgaben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">
      <c r="A465" s="248"/>
      <c r="B465" s="26" t="str">
        <f t="shared" ref="B465:L465" si="82">B415</f>
        <v/>
      </c>
      <c r="C465" s="26" t="str">
        <f t="shared" si="82"/>
        <v>Instrumente,</v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>technisches</v>
      </c>
      <c r="L465" s="26" t="str">
        <f t="shared" si="82"/>
        <v>für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">
      <c r="A466" s="248"/>
      <c r="B466" s="26" t="str">
        <f t="shared" ref="B466:L466" si="83">B416</f>
        <v/>
      </c>
      <c r="C466" s="26" t="str">
        <f t="shared" si="83"/>
        <v>Ausrüstungen</v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>Wissen</v>
      </c>
      <c r="L466" s="26" t="str">
        <f t="shared" si="83"/>
        <v>Material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">
      <c r="A467" s="248"/>
      <c r="B467" s="26" t="str">
        <f t="shared" ref="B467:L467" si="84">B417</f>
        <v/>
      </c>
      <c r="C467" s="26" t="str">
        <f t="shared" si="84"/>
        <v>(lt. Spalte 7)</v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>(lt. Spalte 3)</v>
      </c>
      <c r="L467" s="26" t="str">
        <f t="shared" si="84"/>
        <v>(lt. Spalte 7)</v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">
      <c r="A468" s="249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collapsed="1" x14ac:dyDescent="0.2">
      <c r="A469" s="18" t="str">
        <f>A419</f>
        <v/>
      </c>
      <c r="B469" s="18">
        <f t="shared" ref="B469:L469" si="86">B419</f>
        <v>5</v>
      </c>
      <c r="C469" s="18">
        <f t="shared" si="86"/>
        <v>8</v>
      </c>
      <c r="D469" s="18">
        <f t="shared" si="86"/>
        <v>9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>
        <f t="shared" si="86"/>
        <v>10</v>
      </c>
      <c r="L469" s="18">
        <f t="shared" si="86"/>
        <v>11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collapsed="1" x14ac:dyDescent="0.2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">
      <c r="A505" s="255" t="str">
        <f>A455</f>
        <v>Jahr</v>
      </c>
      <c r="B505" s="256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collapsed="1" x14ac:dyDescent="0.2">
      <c r="A506" s="253">
        <f>'Anlage 4'!A506</f>
        <v>0</v>
      </c>
      <c r="B506" s="254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">
      <c r="A511" s="247" t="str">
        <f>A461</f>
        <v>FuE-Kategorie</v>
      </c>
      <c r="B511" s="49" t="str">
        <f>B461</f>
        <v>Personal</v>
      </c>
      <c r="C511" s="241" t="str">
        <f>C461</f>
        <v xml:space="preserve">Ausgabengruppe </v>
      </c>
      <c r="D511" s="241"/>
      <c r="E511" s="241"/>
      <c r="F511" s="241"/>
      <c r="G511" s="241"/>
      <c r="H511" s="241"/>
      <c r="I511" s="241"/>
      <c r="J511" s="241"/>
      <c r="K511" s="241"/>
      <c r="L511" s="241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">
      <c r="A512" s="248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/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">
      <c r="A513" s="248"/>
      <c r="B513" s="26" t="str">
        <f t="shared" ref="B513:L513" si="94">B463</f>
        <v>Stunden</v>
      </c>
      <c r="C513" s="26" t="str">
        <f t="shared" si="94"/>
        <v>vorhabens-</v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>Auftrags-</v>
      </c>
      <c r="L513" s="26" t="str">
        <f t="shared" si="94"/>
        <v>Sonstige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">
      <c r="A514" s="248"/>
      <c r="B514" s="26" t="str">
        <f t="shared" ref="B514:L514" si="95">B464</f>
        <v>Gesamt</v>
      </c>
      <c r="C514" s="26" t="str">
        <f t="shared" si="95"/>
        <v>spezifische</v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>forschung u.</v>
      </c>
      <c r="L514" s="26" t="str">
        <f t="shared" si="95"/>
        <v>Ausgaben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">
      <c r="A515" s="248"/>
      <c r="B515" s="26" t="str">
        <f t="shared" ref="B515:L515" si="96">B465</f>
        <v/>
      </c>
      <c r="C515" s="26" t="str">
        <f t="shared" si="96"/>
        <v>Instrumente,</v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>technisches</v>
      </c>
      <c r="L515" s="26" t="str">
        <f t="shared" si="96"/>
        <v>für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">
      <c r="A516" s="248"/>
      <c r="B516" s="26" t="str">
        <f t="shared" ref="B516:L516" si="97">B466</f>
        <v/>
      </c>
      <c r="C516" s="26" t="str">
        <f t="shared" si="97"/>
        <v>Ausrüstungen</v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>Wissen</v>
      </c>
      <c r="L516" s="26" t="str">
        <f t="shared" si="97"/>
        <v>Material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">
      <c r="A517" s="248"/>
      <c r="B517" s="26" t="str">
        <f t="shared" ref="B517:L517" si="98">B467</f>
        <v/>
      </c>
      <c r="C517" s="26" t="str">
        <f t="shared" si="98"/>
        <v>(lt. Spalte 7)</v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>(lt. Spalte 3)</v>
      </c>
      <c r="L517" s="26" t="str">
        <f t="shared" si="98"/>
        <v>(lt. Spalte 7)</v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">
      <c r="A518" s="249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collapsed="1" x14ac:dyDescent="0.2">
      <c r="A519" s="18" t="str">
        <f>A469</f>
        <v/>
      </c>
      <c r="B519" s="18">
        <f t="shared" ref="B519:L519" si="100">B469</f>
        <v>5</v>
      </c>
      <c r="C519" s="18">
        <f t="shared" si="100"/>
        <v>8</v>
      </c>
      <c r="D519" s="18">
        <f t="shared" si="100"/>
        <v>9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>
        <f t="shared" si="100"/>
        <v>10</v>
      </c>
      <c r="L519" s="18">
        <f t="shared" si="100"/>
        <v>11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collapsed="1" x14ac:dyDescent="0.2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">
      <c r="A555" s="255" t="str">
        <f>A505</f>
        <v>Jahr</v>
      </c>
      <c r="B555" s="256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collapsed="1" x14ac:dyDescent="0.2">
      <c r="A556" s="253">
        <f>'Anlage 4'!A556</f>
        <v>0</v>
      </c>
      <c r="B556" s="254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">
      <c r="A561" s="247" t="str">
        <f>A511</f>
        <v>FuE-Kategorie</v>
      </c>
      <c r="B561" s="49" t="str">
        <f>B511</f>
        <v>Personal</v>
      </c>
      <c r="C561" s="241" t="str">
        <f>C511</f>
        <v xml:space="preserve">Ausgabengruppe </v>
      </c>
      <c r="D561" s="241"/>
      <c r="E561" s="241"/>
      <c r="F561" s="241"/>
      <c r="G561" s="241"/>
      <c r="H561" s="241"/>
      <c r="I561" s="241"/>
      <c r="J561" s="241"/>
      <c r="K561" s="241"/>
      <c r="L561" s="241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">
      <c r="A562" s="248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/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">
      <c r="A563" s="248"/>
      <c r="B563" s="26" t="str">
        <f t="shared" ref="B563:L563" si="108">B513</f>
        <v>Stunden</v>
      </c>
      <c r="C563" s="26" t="str">
        <f t="shared" si="108"/>
        <v>vorhabens-</v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>Auftrags-</v>
      </c>
      <c r="L563" s="26" t="str">
        <f t="shared" si="108"/>
        <v>Sonstige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">
      <c r="A564" s="248"/>
      <c r="B564" s="26" t="str">
        <f t="shared" ref="B564:L564" si="109">B514</f>
        <v>Gesamt</v>
      </c>
      <c r="C564" s="26" t="str">
        <f t="shared" si="109"/>
        <v>spezifische</v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>forschung u.</v>
      </c>
      <c r="L564" s="26" t="str">
        <f t="shared" si="109"/>
        <v>Ausgaben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">
      <c r="A565" s="248"/>
      <c r="B565" s="26" t="str">
        <f t="shared" ref="B565:L565" si="110">B515</f>
        <v/>
      </c>
      <c r="C565" s="26" t="str">
        <f t="shared" si="110"/>
        <v>Instrumente,</v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>technisches</v>
      </c>
      <c r="L565" s="26" t="str">
        <f t="shared" si="110"/>
        <v>für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">
      <c r="A566" s="248"/>
      <c r="B566" s="26" t="str">
        <f t="shared" ref="B566:L566" si="111">B516</f>
        <v/>
      </c>
      <c r="C566" s="26" t="str">
        <f t="shared" si="111"/>
        <v>Ausrüstungen</v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>Wissen</v>
      </c>
      <c r="L566" s="26" t="str">
        <f t="shared" si="111"/>
        <v>Material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">
      <c r="A567" s="248"/>
      <c r="B567" s="26" t="str">
        <f t="shared" ref="B567:L567" si="112">B517</f>
        <v/>
      </c>
      <c r="C567" s="26" t="str">
        <f t="shared" si="112"/>
        <v>(lt. Spalte 7)</v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>(lt. Spalte 3)</v>
      </c>
      <c r="L567" s="26" t="str">
        <f t="shared" si="112"/>
        <v>(lt. Spalte 7)</v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">
      <c r="A568" s="249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collapsed="1" x14ac:dyDescent="0.2">
      <c r="A569" s="18" t="str">
        <f>A519</f>
        <v/>
      </c>
      <c r="B569" s="18">
        <f t="shared" ref="B569:L569" si="114">B519</f>
        <v>5</v>
      </c>
      <c r="C569" s="18">
        <f t="shared" si="114"/>
        <v>8</v>
      </c>
      <c r="D569" s="18">
        <f t="shared" si="114"/>
        <v>9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>
        <f t="shared" si="114"/>
        <v>10</v>
      </c>
      <c r="L569" s="18">
        <f t="shared" si="114"/>
        <v>11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collapsed="1" x14ac:dyDescent="0.2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">
      <c r="A605" s="255" t="str">
        <f>A555</f>
        <v>Jahr</v>
      </c>
      <c r="B605" s="256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collapsed="1" x14ac:dyDescent="0.2">
      <c r="A606" s="253">
        <f>'Anlage 4'!A606</f>
        <v>0</v>
      </c>
      <c r="B606" s="254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">
      <c r="A611" s="247" t="str">
        <f>A561</f>
        <v>FuE-Kategorie</v>
      </c>
      <c r="B611" s="49" t="str">
        <f>B561</f>
        <v>Personal</v>
      </c>
      <c r="C611" s="241" t="str">
        <f>C561</f>
        <v xml:space="preserve">Ausgabengruppe </v>
      </c>
      <c r="D611" s="241"/>
      <c r="E611" s="241"/>
      <c r="F611" s="241"/>
      <c r="G611" s="241"/>
      <c r="H611" s="241"/>
      <c r="I611" s="241"/>
      <c r="J611" s="241"/>
      <c r="K611" s="241"/>
      <c r="L611" s="241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">
      <c r="A612" s="248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/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">
      <c r="A613" s="248"/>
      <c r="B613" s="26" t="str">
        <f t="shared" ref="B613:L613" si="122">B563</f>
        <v>Stunden</v>
      </c>
      <c r="C613" s="26" t="str">
        <f t="shared" si="122"/>
        <v>vorhabens-</v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>Auftrags-</v>
      </c>
      <c r="L613" s="26" t="str">
        <f t="shared" si="122"/>
        <v>Sonstige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">
      <c r="A614" s="248"/>
      <c r="B614" s="26" t="str">
        <f t="shared" ref="B614:L614" si="123">B564</f>
        <v>Gesamt</v>
      </c>
      <c r="C614" s="26" t="str">
        <f t="shared" si="123"/>
        <v>spezifische</v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>forschung u.</v>
      </c>
      <c r="L614" s="26" t="str">
        <f t="shared" si="123"/>
        <v>Ausgaben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">
      <c r="A615" s="248"/>
      <c r="B615" s="26" t="str">
        <f t="shared" ref="B615:L615" si="124">B565</f>
        <v/>
      </c>
      <c r="C615" s="26" t="str">
        <f t="shared" si="124"/>
        <v>Instrumente,</v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>technisches</v>
      </c>
      <c r="L615" s="26" t="str">
        <f t="shared" si="124"/>
        <v>für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">
      <c r="A616" s="248"/>
      <c r="B616" s="26" t="str">
        <f t="shared" ref="B616:L616" si="125">B566</f>
        <v/>
      </c>
      <c r="C616" s="26" t="str">
        <f t="shared" si="125"/>
        <v>Ausrüstungen</v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>Wissen</v>
      </c>
      <c r="L616" s="26" t="str">
        <f t="shared" si="125"/>
        <v>Material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">
      <c r="A617" s="248"/>
      <c r="B617" s="26" t="str">
        <f t="shared" ref="B617:L617" si="126">B567</f>
        <v/>
      </c>
      <c r="C617" s="26" t="str">
        <f t="shared" si="126"/>
        <v>(lt. Spalte 7)</v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>(lt. Spalte 3)</v>
      </c>
      <c r="L617" s="26" t="str">
        <f t="shared" si="126"/>
        <v>(lt. Spalte 7)</v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">
      <c r="A618" s="249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collapsed="1" x14ac:dyDescent="0.2">
      <c r="A619" s="18" t="str">
        <f>A569</f>
        <v/>
      </c>
      <c r="B619" s="18">
        <f t="shared" ref="B619:L619" si="128">B569</f>
        <v>5</v>
      </c>
      <c r="C619" s="18">
        <f t="shared" si="128"/>
        <v>8</v>
      </c>
      <c r="D619" s="18">
        <f t="shared" si="128"/>
        <v>9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>
        <f t="shared" si="128"/>
        <v>10</v>
      </c>
      <c r="L619" s="18">
        <f t="shared" si="128"/>
        <v>11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collapsed="1" x14ac:dyDescent="0.2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">
      <c r="A655" s="255" t="str">
        <f>A605</f>
        <v>Jahr</v>
      </c>
      <c r="B655" s="256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collapsed="1" x14ac:dyDescent="0.2">
      <c r="A656" s="253">
        <f>'Anlage 4'!A656</f>
        <v>0</v>
      </c>
      <c r="B656" s="254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">
      <c r="A661" s="247" t="str">
        <f>A611</f>
        <v>FuE-Kategorie</v>
      </c>
      <c r="B661" s="49" t="str">
        <f>B611</f>
        <v>Personal</v>
      </c>
      <c r="C661" s="241" t="str">
        <f>C611</f>
        <v xml:space="preserve">Ausgabengruppe </v>
      </c>
      <c r="D661" s="241"/>
      <c r="E661" s="241"/>
      <c r="F661" s="241"/>
      <c r="G661" s="241"/>
      <c r="H661" s="241"/>
      <c r="I661" s="241"/>
      <c r="J661" s="241"/>
      <c r="K661" s="241"/>
      <c r="L661" s="241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">
      <c r="A662" s="248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/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">
      <c r="A663" s="248"/>
      <c r="B663" s="26" t="str">
        <f t="shared" ref="B663:L663" si="136">B613</f>
        <v>Stunden</v>
      </c>
      <c r="C663" s="26" t="str">
        <f t="shared" si="136"/>
        <v>vorhabens-</v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>Auftrags-</v>
      </c>
      <c r="L663" s="26" t="str">
        <f t="shared" si="136"/>
        <v>Sonstige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">
      <c r="A664" s="248"/>
      <c r="B664" s="26" t="str">
        <f t="shared" ref="B664:L664" si="137">B614</f>
        <v>Gesamt</v>
      </c>
      <c r="C664" s="26" t="str">
        <f t="shared" si="137"/>
        <v>spezifische</v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>forschung u.</v>
      </c>
      <c r="L664" s="26" t="str">
        <f t="shared" si="137"/>
        <v>Ausgaben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">
      <c r="A665" s="248"/>
      <c r="B665" s="26" t="str">
        <f t="shared" ref="B665:L665" si="138">B615</f>
        <v/>
      </c>
      <c r="C665" s="26" t="str">
        <f t="shared" si="138"/>
        <v>Instrumente,</v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>technisches</v>
      </c>
      <c r="L665" s="26" t="str">
        <f t="shared" si="138"/>
        <v>für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">
      <c r="A666" s="248"/>
      <c r="B666" s="26" t="str">
        <f t="shared" ref="B666:L666" si="139">B616</f>
        <v/>
      </c>
      <c r="C666" s="26" t="str">
        <f t="shared" si="139"/>
        <v>Ausrüstungen</v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>Wissen</v>
      </c>
      <c r="L666" s="26" t="str">
        <f t="shared" si="139"/>
        <v>Material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">
      <c r="A667" s="248"/>
      <c r="B667" s="26" t="str">
        <f t="shared" ref="B667:L667" si="140">B617</f>
        <v/>
      </c>
      <c r="C667" s="26" t="str">
        <f t="shared" si="140"/>
        <v>(lt. Spalte 7)</v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>(lt. Spalte 3)</v>
      </c>
      <c r="L667" s="26" t="str">
        <f t="shared" si="140"/>
        <v>(lt. Spalte 7)</v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">
      <c r="A668" s="249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collapsed="1" x14ac:dyDescent="0.2">
      <c r="A669" s="18" t="str">
        <f>A619</f>
        <v/>
      </c>
      <c r="B669" s="18">
        <f t="shared" ref="B669:L669" si="142">B619</f>
        <v>5</v>
      </c>
      <c r="C669" s="18">
        <f t="shared" si="142"/>
        <v>8</v>
      </c>
      <c r="D669" s="18">
        <f t="shared" si="142"/>
        <v>9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>
        <f t="shared" si="142"/>
        <v>10</v>
      </c>
      <c r="L669" s="18">
        <f t="shared" si="142"/>
        <v>11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collapsed="1" x14ac:dyDescent="0.2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">
      <c r="A705" s="255" t="str">
        <f>A655</f>
        <v>Jahr</v>
      </c>
      <c r="B705" s="256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collapsed="1" x14ac:dyDescent="0.2">
      <c r="A706" s="253">
        <f>'Anlage 4'!A706</f>
        <v>0</v>
      </c>
      <c r="B706" s="254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">
      <c r="A711" s="247" t="str">
        <f>A661</f>
        <v>FuE-Kategorie</v>
      </c>
      <c r="B711" s="49" t="str">
        <f>B661</f>
        <v>Personal</v>
      </c>
      <c r="C711" s="241" t="str">
        <f>C661</f>
        <v xml:space="preserve">Ausgabengruppe </v>
      </c>
      <c r="D711" s="241"/>
      <c r="E711" s="241"/>
      <c r="F711" s="241"/>
      <c r="G711" s="241"/>
      <c r="H711" s="241"/>
      <c r="I711" s="241"/>
      <c r="J711" s="241"/>
      <c r="K711" s="241"/>
      <c r="L711" s="241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">
      <c r="A712" s="248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/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">
      <c r="A713" s="248"/>
      <c r="B713" s="26" t="str">
        <f t="shared" ref="B713:L713" si="150">B663</f>
        <v>Stunden</v>
      </c>
      <c r="C713" s="26" t="str">
        <f t="shared" si="150"/>
        <v>vorhabens-</v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>Auftrags-</v>
      </c>
      <c r="L713" s="26" t="str">
        <f t="shared" si="150"/>
        <v>Sonstige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">
      <c r="A714" s="248"/>
      <c r="B714" s="26" t="str">
        <f t="shared" ref="B714:L714" si="151">B664</f>
        <v>Gesamt</v>
      </c>
      <c r="C714" s="26" t="str">
        <f t="shared" si="151"/>
        <v>spezifische</v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>forschung u.</v>
      </c>
      <c r="L714" s="26" t="str">
        <f t="shared" si="151"/>
        <v>Ausgaben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">
      <c r="A715" s="248"/>
      <c r="B715" s="26" t="str">
        <f t="shared" ref="B715:L715" si="152">B665</f>
        <v/>
      </c>
      <c r="C715" s="26" t="str">
        <f t="shared" si="152"/>
        <v>Instrumente,</v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>technisches</v>
      </c>
      <c r="L715" s="26" t="str">
        <f t="shared" si="152"/>
        <v>für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">
      <c r="A716" s="248"/>
      <c r="B716" s="26" t="str">
        <f t="shared" ref="B716:L716" si="153">B666</f>
        <v/>
      </c>
      <c r="C716" s="26" t="str">
        <f t="shared" si="153"/>
        <v>Ausrüstungen</v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>Wissen</v>
      </c>
      <c r="L716" s="26" t="str">
        <f t="shared" si="153"/>
        <v>Material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">
      <c r="A717" s="248"/>
      <c r="B717" s="26" t="str">
        <f t="shared" ref="B717:L717" si="154">B667</f>
        <v/>
      </c>
      <c r="C717" s="26" t="str">
        <f t="shared" si="154"/>
        <v>(lt. Spalte 7)</v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>(lt. Spalte 3)</v>
      </c>
      <c r="L717" s="26" t="str">
        <f t="shared" si="154"/>
        <v>(lt. Spalte 7)</v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">
      <c r="A718" s="249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collapsed="1" x14ac:dyDescent="0.2">
      <c r="A719" s="18" t="str">
        <f>A669</f>
        <v/>
      </c>
      <c r="B719" s="18">
        <f t="shared" ref="B719:L719" si="156">B669</f>
        <v>5</v>
      </c>
      <c r="C719" s="18">
        <f t="shared" si="156"/>
        <v>8</v>
      </c>
      <c r="D719" s="18">
        <f t="shared" si="156"/>
        <v>9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>
        <f t="shared" si="156"/>
        <v>10</v>
      </c>
      <c r="L719" s="18">
        <f t="shared" si="156"/>
        <v>11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collapsed="1" x14ac:dyDescent="0.2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">
      <c r="A755" s="255" t="str">
        <f>A705</f>
        <v>Jahr</v>
      </c>
      <c r="B755" s="256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collapsed="1" x14ac:dyDescent="0.2">
      <c r="A756" s="253">
        <f>'Anlage 4'!A756</f>
        <v>0</v>
      </c>
      <c r="B756" s="254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">
      <c r="A761" s="247" t="str">
        <f>A711</f>
        <v>FuE-Kategorie</v>
      </c>
      <c r="B761" s="49" t="str">
        <f>B711</f>
        <v>Personal</v>
      </c>
      <c r="C761" s="241" t="str">
        <f>C711</f>
        <v xml:space="preserve">Ausgabengruppe </v>
      </c>
      <c r="D761" s="241"/>
      <c r="E761" s="241"/>
      <c r="F761" s="241"/>
      <c r="G761" s="241"/>
      <c r="H761" s="241"/>
      <c r="I761" s="241"/>
      <c r="J761" s="241"/>
      <c r="K761" s="241"/>
      <c r="L761" s="241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">
      <c r="A762" s="248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/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">
      <c r="A763" s="248"/>
      <c r="B763" s="26" t="str">
        <f t="shared" ref="B763:L763" si="164">B713</f>
        <v>Stunden</v>
      </c>
      <c r="C763" s="26" t="str">
        <f t="shared" si="164"/>
        <v>vorhabens-</v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>Auftrags-</v>
      </c>
      <c r="L763" s="26" t="str">
        <f t="shared" si="164"/>
        <v>Sonstige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">
      <c r="A764" s="248"/>
      <c r="B764" s="26" t="str">
        <f t="shared" ref="B764:L764" si="165">B714</f>
        <v>Gesamt</v>
      </c>
      <c r="C764" s="26" t="str">
        <f t="shared" si="165"/>
        <v>spezifische</v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>forschung u.</v>
      </c>
      <c r="L764" s="26" t="str">
        <f t="shared" si="165"/>
        <v>Ausgaben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">
      <c r="A765" s="248"/>
      <c r="B765" s="26" t="str">
        <f t="shared" ref="B765:L765" si="166">B715</f>
        <v/>
      </c>
      <c r="C765" s="26" t="str">
        <f t="shared" si="166"/>
        <v>Instrumente,</v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>technisches</v>
      </c>
      <c r="L765" s="26" t="str">
        <f t="shared" si="166"/>
        <v>für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">
      <c r="A766" s="248"/>
      <c r="B766" s="26" t="str">
        <f t="shared" ref="B766:L766" si="167">B716</f>
        <v/>
      </c>
      <c r="C766" s="26" t="str">
        <f t="shared" si="167"/>
        <v>Ausrüstungen</v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>Wissen</v>
      </c>
      <c r="L766" s="26" t="str">
        <f t="shared" si="167"/>
        <v>Material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">
      <c r="A767" s="248"/>
      <c r="B767" s="26" t="str">
        <f t="shared" ref="B767:L767" si="168">B717</f>
        <v/>
      </c>
      <c r="C767" s="26" t="str">
        <f t="shared" si="168"/>
        <v>(lt. Spalte 7)</v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>(lt. Spalte 3)</v>
      </c>
      <c r="L767" s="26" t="str">
        <f t="shared" si="168"/>
        <v>(lt. Spalte 7)</v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">
      <c r="A768" s="249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collapsed="1" x14ac:dyDescent="0.2">
      <c r="A769" s="18" t="str">
        <f>A719</f>
        <v/>
      </c>
      <c r="B769" s="18">
        <f t="shared" ref="B769:L769" si="170">B719</f>
        <v>5</v>
      </c>
      <c r="C769" s="18">
        <f t="shared" si="170"/>
        <v>8</v>
      </c>
      <c r="D769" s="18">
        <f t="shared" si="170"/>
        <v>9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>
        <f t="shared" si="170"/>
        <v>10</v>
      </c>
      <c r="L769" s="18">
        <f t="shared" si="170"/>
        <v>11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collapsed="1" x14ac:dyDescent="0.2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">
      <c r="A805" s="255" t="str">
        <f>A755</f>
        <v>Jahr</v>
      </c>
      <c r="B805" s="256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collapsed="1" x14ac:dyDescent="0.2">
      <c r="A806" s="253">
        <f>'Anlage 4'!A806</f>
        <v>0</v>
      </c>
      <c r="B806" s="254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">
      <c r="A811" s="247" t="str">
        <f>A761</f>
        <v>FuE-Kategorie</v>
      </c>
      <c r="B811" s="49" t="str">
        <f>B761</f>
        <v>Personal</v>
      </c>
      <c r="C811" s="241" t="str">
        <f>C761</f>
        <v xml:space="preserve">Ausgabengruppe </v>
      </c>
      <c r="D811" s="241"/>
      <c r="E811" s="241"/>
      <c r="F811" s="241"/>
      <c r="G811" s="241"/>
      <c r="H811" s="241"/>
      <c r="I811" s="241"/>
      <c r="J811" s="241"/>
      <c r="K811" s="241"/>
      <c r="L811" s="241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">
      <c r="A812" s="248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/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">
      <c r="A813" s="248"/>
      <c r="B813" s="26" t="str">
        <f t="shared" ref="B813:L813" si="178">B763</f>
        <v>Stunden</v>
      </c>
      <c r="C813" s="26" t="str">
        <f t="shared" si="178"/>
        <v>vorhabens-</v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>Auftrags-</v>
      </c>
      <c r="L813" s="26" t="str">
        <f t="shared" si="178"/>
        <v>Sonstige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">
      <c r="A814" s="248"/>
      <c r="B814" s="26" t="str">
        <f t="shared" ref="B814:L814" si="179">B764</f>
        <v>Gesamt</v>
      </c>
      <c r="C814" s="26" t="str">
        <f t="shared" si="179"/>
        <v>spezifische</v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>forschung u.</v>
      </c>
      <c r="L814" s="26" t="str">
        <f t="shared" si="179"/>
        <v>Ausgaben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">
      <c r="A815" s="248"/>
      <c r="B815" s="26" t="str">
        <f t="shared" ref="B815:L815" si="180">B765</f>
        <v/>
      </c>
      <c r="C815" s="26" t="str">
        <f t="shared" si="180"/>
        <v>Instrumente,</v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>technisches</v>
      </c>
      <c r="L815" s="26" t="str">
        <f t="shared" si="180"/>
        <v>für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">
      <c r="A816" s="248"/>
      <c r="B816" s="26" t="str">
        <f t="shared" ref="B816:L816" si="181">B766</f>
        <v/>
      </c>
      <c r="C816" s="26" t="str">
        <f t="shared" si="181"/>
        <v>Ausrüstungen</v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>Wissen</v>
      </c>
      <c r="L816" s="26" t="str">
        <f t="shared" si="181"/>
        <v>Material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">
      <c r="A817" s="248"/>
      <c r="B817" s="26" t="str">
        <f t="shared" ref="B817:L817" si="182">B767</f>
        <v/>
      </c>
      <c r="C817" s="26" t="str">
        <f t="shared" si="182"/>
        <v>(lt. Spalte 7)</v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>(lt. Spalte 3)</v>
      </c>
      <c r="L817" s="26" t="str">
        <f t="shared" si="182"/>
        <v>(lt. Spalte 7)</v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">
      <c r="A818" s="249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collapsed="1" x14ac:dyDescent="0.2">
      <c r="A819" s="18" t="str">
        <f>A769</f>
        <v/>
      </c>
      <c r="B819" s="18">
        <f t="shared" ref="B819:L819" si="184">B769</f>
        <v>5</v>
      </c>
      <c r="C819" s="18">
        <f t="shared" si="184"/>
        <v>8</v>
      </c>
      <c r="D819" s="18">
        <f t="shared" si="184"/>
        <v>9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>
        <f t="shared" si="184"/>
        <v>10</v>
      </c>
      <c r="L819" s="18">
        <f t="shared" si="184"/>
        <v>11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collapsed="1" x14ac:dyDescent="0.2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">
      <c r="A855" s="255" t="str">
        <f>A805</f>
        <v>Jahr</v>
      </c>
      <c r="B855" s="256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collapsed="1" x14ac:dyDescent="0.2">
      <c r="A856" s="253">
        <f>'Anlage 4'!A856</f>
        <v>0</v>
      </c>
      <c r="B856" s="254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">
      <c r="A861" s="247" t="str">
        <f>A811</f>
        <v>FuE-Kategorie</v>
      </c>
      <c r="B861" s="49" t="str">
        <f>B811</f>
        <v>Personal</v>
      </c>
      <c r="C861" s="241" t="str">
        <f>C811</f>
        <v xml:space="preserve">Ausgabengruppe </v>
      </c>
      <c r="D861" s="241"/>
      <c r="E861" s="241"/>
      <c r="F861" s="241"/>
      <c r="G861" s="241"/>
      <c r="H861" s="241"/>
      <c r="I861" s="241"/>
      <c r="J861" s="241"/>
      <c r="K861" s="241"/>
      <c r="L861" s="241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">
      <c r="A862" s="248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/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">
      <c r="A863" s="248"/>
      <c r="B863" s="26" t="str">
        <f t="shared" ref="B863:L863" si="192">B813</f>
        <v>Stunden</v>
      </c>
      <c r="C863" s="26" t="str">
        <f t="shared" si="192"/>
        <v>vorhabens-</v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>Auftrags-</v>
      </c>
      <c r="L863" s="26" t="str">
        <f t="shared" si="192"/>
        <v>Sonstige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">
      <c r="A864" s="248"/>
      <c r="B864" s="26" t="str">
        <f t="shared" ref="B864:L864" si="193">B814</f>
        <v>Gesamt</v>
      </c>
      <c r="C864" s="26" t="str">
        <f t="shared" si="193"/>
        <v>spezifische</v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>forschung u.</v>
      </c>
      <c r="L864" s="26" t="str">
        <f t="shared" si="193"/>
        <v>Ausgaben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">
      <c r="A865" s="248"/>
      <c r="B865" s="26" t="str">
        <f t="shared" ref="B865:L865" si="194">B815</f>
        <v/>
      </c>
      <c r="C865" s="26" t="str">
        <f t="shared" si="194"/>
        <v>Instrumente,</v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>technisches</v>
      </c>
      <c r="L865" s="26" t="str">
        <f t="shared" si="194"/>
        <v>für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">
      <c r="A866" s="248"/>
      <c r="B866" s="26" t="str">
        <f t="shared" ref="B866:L866" si="195">B816</f>
        <v/>
      </c>
      <c r="C866" s="26" t="str">
        <f t="shared" si="195"/>
        <v>Ausrüstungen</v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>Wissen</v>
      </c>
      <c r="L866" s="26" t="str">
        <f t="shared" si="195"/>
        <v>Material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">
      <c r="A867" s="248"/>
      <c r="B867" s="26" t="str">
        <f t="shared" ref="B867:L867" si="196">B817</f>
        <v/>
      </c>
      <c r="C867" s="26" t="str">
        <f t="shared" si="196"/>
        <v>(lt. Spalte 7)</v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>(lt. Spalte 3)</v>
      </c>
      <c r="L867" s="26" t="str">
        <f t="shared" si="196"/>
        <v>(lt. Spalte 7)</v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">
      <c r="A868" s="249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collapsed="1" x14ac:dyDescent="0.2">
      <c r="A869" s="18" t="str">
        <f>A819</f>
        <v/>
      </c>
      <c r="B869" s="18">
        <f t="shared" ref="B869:L869" si="198">B819</f>
        <v>5</v>
      </c>
      <c r="C869" s="18">
        <f t="shared" si="198"/>
        <v>8</v>
      </c>
      <c r="D869" s="18">
        <f t="shared" si="198"/>
        <v>9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>
        <f t="shared" si="198"/>
        <v>10</v>
      </c>
      <c r="L869" s="18">
        <f t="shared" si="198"/>
        <v>11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collapsed="1" x14ac:dyDescent="0.2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">
      <c r="A905" s="255" t="str">
        <f>A855</f>
        <v>Jahr</v>
      </c>
      <c r="B905" s="256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collapsed="1" x14ac:dyDescent="0.2">
      <c r="A906" s="253">
        <f>'Anlage 4'!A906</f>
        <v>0</v>
      </c>
      <c r="B906" s="254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">
      <c r="A911" s="247" t="str">
        <f>A861</f>
        <v>FuE-Kategorie</v>
      </c>
      <c r="B911" s="49" t="str">
        <f>B861</f>
        <v>Personal</v>
      </c>
      <c r="C911" s="241" t="str">
        <f>C861</f>
        <v xml:space="preserve">Ausgabengruppe </v>
      </c>
      <c r="D911" s="241"/>
      <c r="E911" s="241"/>
      <c r="F911" s="241"/>
      <c r="G911" s="241"/>
      <c r="H911" s="241"/>
      <c r="I911" s="241"/>
      <c r="J911" s="241"/>
      <c r="K911" s="241"/>
      <c r="L911" s="241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">
      <c r="A912" s="248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/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">
      <c r="A913" s="248"/>
      <c r="B913" s="26" t="str">
        <f t="shared" ref="B913:L913" si="206">B863</f>
        <v>Stunden</v>
      </c>
      <c r="C913" s="26" t="str">
        <f t="shared" si="206"/>
        <v>vorhabens-</v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>Auftrags-</v>
      </c>
      <c r="L913" s="26" t="str">
        <f t="shared" si="206"/>
        <v>Sonstige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">
      <c r="A914" s="248"/>
      <c r="B914" s="26" t="str">
        <f t="shared" ref="B914:L914" si="207">B864</f>
        <v>Gesamt</v>
      </c>
      <c r="C914" s="26" t="str">
        <f t="shared" si="207"/>
        <v>spezifische</v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>forschung u.</v>
      </c>
      <c r="L914" s="26" t="str">
        <f t="shared" si="207"/>
        <v>Ausgaben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">
      <c r="A915" s="248"/>
      <c r="B915" s="26" t="str">
        <f t="shared" ref="B915:L915" si="208">B865</f>
        <v/>
      </c>
      <c r="C915" s="26" t="str">
        <f t="shared" si="208"/>
        <v>Instrumente,</v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>technisches</v>
      </c>
      <c r="L915" s="26" t="str">
        <f t="shared" si="208"/>
        <v>für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">
      <c r="A916" s="248"/>
      <c r="B916" s="26" t="str">
        <f t="shared" ref="B916:L916" si="209">B866</f>
        <v/>
      </c>
      <c r="C916" s="26" t="str">
        <f t="shared" si="209"/>
        <v>Ausrüstungen</v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>Wissen</v>
      </c>
      <c r="L916" s="26" t="str">
        <f t="shared" si="209"/>
        <v>Material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">
      <c r="A917" s="248"/>
      <c r="B917" s="26" t="str">
        <f t="shared" ref="B917:L917" si="210">B867</f>
        <v/>
      </c>
      <c r="C917" s="26" t="str">
        <f t="shared" si="210"/>
        <v>(lt. Spalte 7)</v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>(lt. Spalte 3)</v>
      </c>
      <c r="L917" s="26" t="str">
        <f t="shared" si="210"/>
        <v>(lt. Spalte 7)</v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">
      <c r="A918" s="249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collapsed="1" x14ac:dyDescent="0.2">
      <c r="A919" s="18" t="str">
        <f>A869</f>
        <v/>
      </c>
      <c r="B919" s="18">
        <f t="shared" ref="B919:L919" si="212">B869</f>
        <v>5</v>
      </c>
      <c r="C919" s="18">
        <f t="shared" si="212"/>
        <v>8</v>
      </c>
      <c r="D919" s="18">
        <f t="shared" si="212"/>
        <v>9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>
        <f t="shared" si="212"/>
        <v>10</v>
      </c>
      <c r="L919" s="18">
        <f t="shared" si="212"/>
        <v>11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collapsed="1" x14ac:dyDescent="0.2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">
      <c r="A955" s="255" t="str">
        <f>A905</f>
        <v>Jahr</v>
      </c>
      <c r="B955" s="256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collapsed="1" x14ac:dyDescent="0.2">
      <c r="A956" s="253">
        <f>'Anlage 4'!A956</f>
        <v>0</v>
      </c>
      <c r="B956" s="254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">
      <c r="A961" s="247" t="str">
        <f>A911</f>
        <v>FuE-Kategorie</v>
      </c>
      <c r="B961" s="49" t="str">
        <f>B911</f>
        <v>Personal</v>
      </c>
      <c r="C961" s="241" t="str">
        <f>C911</f>
        <v xml:space="preserve">Ausgabengruppe </v>
      </c>
      <c r="D961" s="241"/>
      <c r="E961" s="241"/>
      <c r="F961" s="241"/>
      <c r="G961" s="241"/>
      <c r="H961" s="241"/>
      <c r="I961" s="241"/>
      <c r="J961" s="241"/>
      <c r="K961" s="241"/>
      <c r="L961" s="241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">
      <c r="A962" s="248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/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">
      <c r="A963" s="248"/>
      <c r="B963" s="26" t="str">
        <f t="shared" ref="B963:L963" si="220">B913</f>
        <v>Stunden</v>
      </c>
      <c r="C963" s="26" t="str">
        <f t="shared" si="220"/>
        <v>vorhabens-</v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>Auftrags-</v>
      </c>
      <c r="L963" s="26" t="str">
        <f t="shared" si="220"/>
        <v>Sonstige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">
      <c r="A964" s="248"/>
      <c r="B964" s="26" t="str">
        <f t="shared" ref="B964:L964" si="221">B914</f>
        <v>Gesamt</v>
      </c>
      <c r="C964" s="26" t="str">
        <f t="shared" si="221"/>
        <v>spezifische</v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>forschung u.</v>
      </c>
      <c r="L964" s="26" t="str">
        <f t="shared" si="221"/>
        <v>Ausgaben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">
      <c r="A965" s="248"/>
      <c r="B965" s="26" t="str">
        <f t="shared" ref="B965:L965" si="222">B915</f>
        <v/>
      </c>
      <c r="C965" s="26" t="str">
        <f t="shared" si="222"/>
        <v>Instrumente,</v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>technisches</v>
      </c>
      <c r="L965" s="26" t="str">
        <f t="shared" si="222"/>
        <v>für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">
      <c r="A966" s="248"/>
      <c r="B966" s="26" t="str">
        <f t="shared" ref="B966:L966" si="223">B916</f>
        <v/>
      </c>
      <c r="C966" s="26" t="str">
        <f t="shared" si="223"/>
        <v>Ausrüstungen</v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>Wissen</v>
      </c>
      <c r="L966" s="26" t="str">
        <f t="shared" si="223"/>
        <v>Material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">
      <c r="A967" s="248"/>
      <c r="B967" s="26" t="str">
        <f t="shared" ref="B967:L967" si="224">B917</f>
        <v/>
      </c>
      <c r="C967" s="26" t="str">
        <f t="shared" si="224"/>
        <v>(lt. Spalte 7)</v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>(lt. Spalte 3)</v>
      </c>
      <c r="L967" s="26" t="str">
        <f t="shared" si="224"/>
        <v>(lt. Spalte 7)</v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">
      <c r="A968" s="249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collapsed="1" x14ac:dyDescent="0.2">
      <c r="A969" s="18" t="str">
        <f>A919</f>
        <v/>
      </c>
      <c r="B969" s="18">
        <f t="shared" ref="B969:L969" si="226">B919</f>
        <v>5</v>
      </c>
      <c r="C969" s="18">
        <f t="shared" si="226"/>
        <v>8</v>
      </c>
      <c r="D969" s="18">
        <f t="shared" si="226"/>
        <v>9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>
        <f t="shared" si="226"/>
        <v>10</v>
      </c>
      <c r="L969" s="18">
        <f t="shared" si="226"/>
        <v>11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"/>
    <row r="1002" spans="1:60" ht="12.75" hidden="1" customHeight="1" x14ac:dyDescent="0.2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123</v>
      </c>
      <c r="O1002" s="192"/>
      <c r="P1002" s="192"/>
    </row>
    <row r="1003" spans="1:60" ht="12.75" hidden="1" customHeight="1" outlineLevel="1" x14ac:dyDescent="0.2"/>
    <row r="1004" spans="1:60" ht="12.75" hidden="1" customHeight="1" outlineLevel="1" x14ac:dyDescent="0.2">
      <c r="A1004" s="247" t="str">
        <f>A5</f>
        <v>Jahr</v>
      </c>
      <c r="B1004" s="49" t="str">
        <f>B11</f>
        <v>Personal</v>
      </c>
      <c r="C1004" s="277" t="str">
        <f>C11</f>
        <v xml:space="preserve">Ausgabengruppe </v>
      </c>
      <c r="D1004" s="241"/>
      <c r="E1004" s="241"/>
      <c r="F1004" s="241"/>
      <c r="G1004" s="241"/>
      <c r="H1004" s="241"/>
      <c r="I1004" s="241"/>
      <c r="J1004" s="241"/>
      <c r="K1004" s="241"/>
      <c r="L1004" s="241"/>
      <c r="N1004" s="292" t="s">
        <v>97</v>
      </c>
      <c r="O1004" s="293"/>
      <c r="P1004" s="294"/>
    </row>
    <row r="1005" spans="1:60" ht="12.75" hidden="1" customHeight="1" outlineLevel="1" x14ac:dyDescent="0.2">
      <c r="A1005" s="248"/>
      <c r="B1005" s="32" t="str">
        <f>B12</f>
        <v/>
      </c>
      <c r="C1005" s="32" t="str">
        <f>C12</f>
        <v/>
      </c>
      <c r="D1005" s="32" t="str">
        <f>D12</f>
        <v/>
      </c>
      <c r="E1005" s="32" t="str">
        <f>E12</f>
        <v/>
      </c>
      <c r="F1005" s="32" t="str">
        <f>F12</f>
        <v/>
      </c>
      <c r="G1005" s="32" t="str">
        <f>G12</f>
        <v/>
      </c>
      <c r="H1005" s="32" t="str">
        <f>H12</f>
        <v/>
      </c>
      <c r="I1005" s="32" t="str">
        <f>I12</f>
        <v/>
      </c>
      <c r="J1005" s="32" t="str">
        <f>J12</f>
        <v/>
      </c>
      <c r="K1005" s="32" t="str">
        <f>K12</f>
        <v/>
      </c>
      <c r="L1005" s="32" t="str">
        <f>L12</f>
        <v/>
      </c>
      <c r="N1005" s="32"/>
      <c r="O1005" s="193"/>
      <c r="P1005" s="196"/>
    </row>
    <row r="1006" spans="1:60" ht="12.75" hidden="1" customHeight="1" outlineLevel="1" x14ac:dyDescent="0.2">
      <c r="A1006" s="248"/>
      <c r="B1006" s="45" t="str">
        <f>B13</f>
        <v>Stunden</v>
      </c>
      <c r="C1006" s="45" t="str">
        <f>C13</f>
        <v>vorhabens-</v>
      </c>
      <c r="D1006" s="45" t="str">
        <f>D13</f>
        <v>Personal</v>
      </c>
      <c r="E1006" s="45" t="str">
        <f>E13</f>
        <v>Gemein-</v>
      </c>
      <c r="F1006" s="45" t="str">
        <f>F13</f>
        <v/>
      </c>
      <c r="G1006" s="45" t="str">
        <f>G13</f>
        <v/>
      </c>
      <c r="H1006" s="45" t="str">
        <f>H13</f>
        <v/>
      </c>
      <c r="I1006" s="45" t="str">
        <f>I13</f>
        <v/>
      </c>
      <c r="J1006" s="45" t="str">
        <f>J13</f>
        <v/>
      </c>
      <c r="K1006" s="45" t="str">
        <f>K13</f>
        <v>Auftrags-</v>
      </c>
      <c r="L1006" s="45" t="str">
        <f>L13</f>
        <v>Sonstige</v>
      </c>
      <c r="N1006" s="45" t="s">
        <v>24</v>
      </c>
      <c r="O1006" s="194" t="s">
        <v>45</v>
      </c>
      <c r="P1006" s="197" t="s">
        <v>10</v>
      </c>
    </row>
    <row r="1007" spans="1:60" ht="12.75" hidden="1" customHeight="1" outlineLevel="1" x14ac:dyDescent="0.2">
      <c r="A1007" s="248"/>
      <c r="B1007" s="45" t="str">
        <f>B14</f>
        <v>Gesamt</v>
      </c>
      <c r="C1007" s="45" t="str">
        <f>C14</f>
        <v>spezifische</v>
      </c>
      <c r="D1007" s="45" t="str">
        <f>D14</f>
        <v>Sp. 5x6</v>
      </c>
      <c r="E1007" s="45" t="str">
        <f>E14</f>
        <v>kosten</v>
      </c>
      <c r="F1007" s="45" t="str">
        <f>F14</f>
        <v/>
      </c>
      <c r="G1007" s="45" t="str">
        <f>G14</f>
        <v/>
      </c>
      <c r="H1007" s="45" t="str">
        <f>H14</f>
        <v/>
      </c>
      <c r="I1007" s="45" t="str">
        <f>I14</f>
        <v/>
      </c>
      <c r="J1007" s="45" t="str">
        <f>J14</f>
        <v/>
      </c>
      <c r="K1007" s="45" t="str">
        <f>K14</f>
        <v>forschung u.</v>
      </c>
      <c r="L1007" s="45" t="str">
        <f>L14</f>
        <v>Ausgaben</v>
      </c>
      <c r="N1007" s="45"/>
      <c r="O1007" s="194" t="s">
        <v>46</v>
      </c>
      <c r="P1007" s="197"/>
    </row>
    <row r="1008" spans="1:60" ht="12.75" hidden="1" customHeight="1" outlineLevel="1" x14ac:dyDescent="0.2">
      <c r="A1008" s="248"/>
      <c r="B1008" s="45" t="str">
        <f>B15</f>
        <v/>
      </c>
      <c r="C1008" s="45" t="str">
        <f>C15</f>
        <v>Instrumente,</v>
      </c>
      <c r="D1008" s="45" t="str">
        <f>D15</f>
        <v/>
      </c>
      <c r="E1008" s="45" t="str">
        <f>E15</f>
        <v/>
      </c>
      <c r="F1008" s="45" t="str">
        <f>F15</f>
        <v/>
      </c>
      <c r="G1008" s="45" t="str">
        <f>G15</f>
        <v/>
      </c>
      <c r="H1008" s="45" t="str">
        <f>H15</f>
        <v/>
      </c>
      <c r="I1008" s="45" t="str">
        <f>I15</f>
        <v/>
      </c>
      <c r="J1008" s="45" t="str">
        <f>J15</f>
        <v/>
      </c>
      <c r="K1008" s="45" t="str">
        <f>K15</f>
        <v>technisches</v>
      </c>
      <c r="L1008" s="45" t="str">
        <f>L15</f>
        <v>für</v>
      </c>
      <c r="N1008" s="45" t="s">
        <v>124</v>
      </c>
      <c r="O1008" s="194" t="s">
        <v>124</v>
      </c>
      <c r="P1008" s="197" t="s">
        <v>124</v>
      </c>
    </row>
    <row r="1009" spans="1:16" ht="12.75" hidden="1" customHeight="1" outlineLevel="1" x14ac:dyDescent="0.2">
      <c r="A1009" s="248"/>
      <c r="B1009" s="45" t="str">
        <f>B16</f>
        <v/>
      </c>
      <c r="C1009" s="45" t="str">
        <f>C16</f>
        <v>Ausrüstungen</v>
      </c>
      <c r="D1009" s="45" t="str">
        <f>D16</f>
        <v/>
      </c>
      <c r="E1009" s="45" t="str">
        <f>E16</f>
        <v/>
      </c>
      <c r="F1009" s="45" t="str">
        <f>F16</f>
        <v/>
      </c>
      <c r="G1009" s="45" t="str">
        <f>G16</f>
        <v/>
      </c>
      <c r="H1009" s="45" t="str">
        <f>H16</f>
        <v/>
      </c>
      <c r="I1009" s="45" t="str">
        <f>I16</f>
        <v/>
      </c>
      <c r="J1009" s="45" t="str">
        <f>J16</f>
        <v/>
      </c>
      <c r="K1009" s="45" t="str">
        <f>K16</f>
        <v>Wissen</v>
      </c>
      <c r="L1009" s="45" t="str">
        <f>L16</f>
        <v>Material</v>
      </c>
      <c r="N1009" s="45" t="s">
        <v>0</v>
      </c>
      <c r="O1009" s="194" t="s">
        <v>0</v>
      </c>
      <c r="P1009" s="197" t="s">
        <v>0</v>
      </c>
    </row>
    <row r="1010" spans="1:16" ht="12.75" hidden="1" customHeight="1" outlineLevel="1" x14ac:dyDescent="0.2">
      <c r="A1010" s="248"/>
      <c r="B1010" s="45" t="str">
        <f>B17</f>
        <v/>
      </c>
      <c r="C1010" s="45" t="str">
        <f>C17</f>
        <v>(lt. Spalte 7)</v>
      </c>
      <c r="D1010" s="45" t="str">
        <f>D17</f>
        <v/>
      </c>
      <c r="E1010" s="45" t="str">
        <f>E17</f>
        <v/>
      </c>
      <c r="F1010" s="45" t="str">
        <f>F17</f>
        <v/>
      </c>
      <c r="G1010" s="45" t="str">
        <f>G17</f>
        <v/>
      </c>
      <c r="H1010" s="45" t="str">
        <f>H17</f>
        <v/>
      </c>
      <c r="I1010" s="45" t="str">
        <f>I17</f>
        <v/>
      </c>
      <c r="J1010" s="45" t="str">
        <f>J17</f>
        <v/>
      </c>
      <c r="K1010" s="45" t="str">
        <f>K17</f>
        <v>(lt. Spalte 3)</v>
      </c>
      <c r="L1010" s="45" t="str">
        <f>L17</f>
        <v>(lt. Spalte 7)</v>
      </c>
      <c r="N1010" s="45"/>
      <c r="O1010" s="194" t="str">
        <f>E1010</f>
        <v/>
      </c>
      <c r="P1010" s="197"/>
    </row>
    <row r="1011" spans="1:16" ht="12.75" hidden="1" customHeight="1" outlineLevel="1" x14ac:dyDescent="0.2">
      <c r="A1011" s="249"/>
      <c r="B1011" s="2" t="str">
        <f>B18</f>
        <v/>
      </c>
      <c r="C1011" s="2" t="str">
        <f>C18</f>
        <v>€</v>
      </c>
      <c r="D1011" s="2" t="str">
        <f>D18</f>
        <v>€</v>
      </c>
      <c r="E1011" s="2" t="str">
        <f>E18</f>
        <v>€</v>
      </c>
      <c r="F1011" s="2" t="str">
        <f>F18</f>
        <v>€</v>
      </c>
      <c r="G1011" s="2" t="str">
        <f>G18</f>
        <v>€</v>
      </c>
      <c r="H1011" s="2" t="str">
        <f>H18</f>
        <v>€</v>
      </c>
      <c r="I1011" s="2" t="str">
        <f>I18</f>
        <v>€</v>
      </c>
      <c r="J1011" s="2" t="str">
        <f>J18</f>
        <v>€</v>
      </c>
      <c r="K1011" s="2" t="str">
        <f>K18</f>
        <v>€</v>
      </c>
      <c r="L1011" s="2" t="str">
        <f>L18</f>
        <v>€</v>
      </c>
      <c r="N1011" s="2" t="str">
        <f>D1011</f>
        <v>€</v>
      </c>
      <c r="O1011" s="195" t="str">
        <f>E1011</f>
        <v>€</v>
      </c>
      <c r="P1011" s="198" t="str">
        <f>F1011</f>
        <v>€</v>
      </c>
    </row>
    <row r="1012" spans="1:16" ht="12.75" hidden="1" customHeight="1" outlineLevel="1" x14ac:dyDescent="0.2">
      <c r="A1012" s="44">
        <f>'Anlage 4'!A6-2000</f>
        <v>-2000</v>
      </c>
      <c r="B1012" s="41">
        <f>SUM(N48:N1002)</f>
        <v>0</v>
      </c>
      <c r="C1012" s="41">
        <f>SUM(O48:O1002)</f>
        <v>0</v>
      </c>
      <c r="D1012" s="41">
        <f>SUM(P48:P1002)</f>
        <v>0</v>
      </c>
      <c r="E1012" s="41">
        <f>SUM(Q48:Q1002)</f>
        <v>0</v>
      </c>
      <c r="F1012" s="41">
        <f>SUM(R48:R1002)</f>
        <v>0</v>
      </c>
      <c r="G1012" s="41">
        <f>SUM(S48:S1002)</f>
        <v>0</v>
      </c>
      <c r="H1012" s="41">
        <f>SUM(T48:T1002)</f>
        <v>0</v>
      </c>
      <c r="I1012" s="41">
        <f>SUM(U48:U1002)</f>
        <v>0</v>
      </c>
      <c r="J1012" s="41">
        <f>SUM(V48:V1002)</f>
        <v>0</v>
      </c>
      <c r="K1012" s="41">
        <f>SUM(W48:W1002)</f>
        <v>0</v>
      </c>
      <c r="L1012" s="41">
        <f>SUM(X48:X1002)</f>
        <v>0</v>
      </c>
      <c r="N1012" s="41">
        <f>SUM(C1012:L1012)-E1012</f>
        <v>0</v>
      </c>
      <c r="O1012" s="180">
        <f>ROUNDDOWN(D1012*$D$7,2)</f>
        <v>0</v>
      </c>
      <c r="P1012" s="182">
        <f>N1012+O1012</f>
        <v>0</v>
      </c>
    </row>
    <row r="1013" spans="1:16" ht="12.75" hidden="1" customHeight="1" outlineLevel="1" x14ac:dyDescent="0.2">
      <c r="A1013" s="44">
        <f>A1012+1</f>
        <v>-1999</v>
      </c>
      <c r="B1013" s="41">
        <f>SUM(Z48:Z1002)</f>
        <v>0</v>
      </c>
      <c r="C1013" s="41">
        <f>SUM(AA48:AA1002)</f>
        <v>0</v>
      </c>
      <c r="D1013" s="41">
        <f>SUM(AB48:AB1002)</f>
        <v>0</v>
      </c>
      <c r="E1013" s="41">
        <f>SUM(AC48:AC1002)</f>
        <v>0</v>
      </c>
      <c r="F1013" s="41">
        <f>SUM(AD48:AD1002)</f>
        <v>0</v>
      </c>
      <c r="G1013" s="41">
        <f>SUM(AE48:AE1002)</f>
        <v>0</v>
      </c>
      <c r="H1013" s="41">
        <f>SUM(AF48:AF1002)</f>
        <v>0</v>
      </c>
      <c r="I1013" s="41">
        <f>SUM(AG48:AG1002)</f>
        <v>0</v>
      </c>
      <c r="J1013" s="41">
        <f>SUM(AH48:AH1002)</f>
        <v>0</v>
      </c>
      <c r="K1013" s="41">
        <f>SUM(AI48:AI1002)</f>
        <v>0</v>
      </c>
      <c r="L1013" s="41">
        <f>SUM(AJ48:AJ1002)</f>
        <v>0</v>
      </c>
      <c r="N1013" s="41">
        <f>SUM(C1013:L1013)-E1013</f>
        <v>0</v>
      </c>
      <c r="O1013" s="180">
        <f>ROUNDDOWN(D1013*$D$7,2)</f>
        <v>0</v>
      </c>
      <c r="P1013" s="182">
        <f>N1013+O1013</f>
        <v>0</v>
      </c>
    </row>
    <row r="1014" spans="1:16" ht="12.75" hidden="1" customHeight="1" outlineLevel="1" x14ac:dyDescent="0.2">
      <c r="A1014" s="44">
        <f>A1013+1</f>
        <v>-1998</v>
      </c>
      <c r="B1014" s="41">
        <f>SUM(AL48:AL1002)</f>
        <v>0</v>
      </c>
      <c r="C1014" s="41">
        <f>SUM(AM48:AM1002)</f>
        <v>0</v>
      </c>
      <c r="D1014" s="41">
        <f>SUM(AN48:AN1002)</f>
        <v>0</v>
      </c>
      <c r="E1014" s="41">
        <f>SUM(AO48:AO1002)</f>
        <v>0</v>
      </c>
      <c r="F1014" s="41">
        <f>SUM(AP48:AP1002)</f>
        <v>0</v>
      </c>
      <c r="G1014" s="41">
        <f>SUM(AQ48:AQ1002)</f>
        <v>0</v>
      </c>
      <c r="H1014" s="41">
        <f>SUM(AR48:AR1002)</f>
        <v>0</v>
      </c>
      <c r="I1014" s="41">
        <f>SUM(AS48:AS1002)</f>
        <v>0</v>
      </c>
      <c r="J1014" s="41">
        <f>SUM(AT48:AT1002)</f>
        <v>0</v>
      </c>
      <c r="K1014" s="41">
        <f>SUM(AU48:AU1002)</f>
        <v>0</v>
      </c>
      <c r="L1014" s="41">
        <f>SUM(AV48:AV1002)</f>
        <v>0</v>
      </c>
      <c r="N1014" s="41">
        <f>SUM(C1014:L1014)-E1014</f>
        <v>0</v>
      </c>
      <c r="O1014" s="180">
        <f>ROUNDDOWN(D1014*$D$7,2)</f>
        <v>0</v>
      </c>
      <c r="P1014" s="182">
        <f>N1014+O1014</f>
        <v>0</v>
      </c>
    </row>
    <row r="1015" spans="1:16" ht="12.75" hidden="1" customHeight="1" outlineLevel="1" x14ac:dyDescent="0.2">
      <c r="A1015" s="32">
        <f>A1014+1</f>
        <v>-1997</v>
      </c>
      <c r="B1015" s="83">
        <f>SUM(AX48:AX1002)</f>
        <v>0</v>
      </c>
      <c r="C1015" s="83">
        <f>SUM(AY48:AY1002)</f>
        <v>0</v>
      </c>
      <c r="D1015" s="83">
        <f>SUM(AZ48:AZ1002)</f>
        <v>0</v>
      </c>
      <c r="E1015" s="83">
        <f>SUM(BA48:BA1002)</f>
        <v>0</v>
      </c>
      <c r="F1015" s="83">
        <f>SUM(BB48:BB1002)</f>
        <v>0</v>
      </c>
      <c r="G1015" s="83">
        <f>SUM(BC48:BC1002)</f>
        <v>0</v>
      </c>
      <c r="H1015" s="83">
        <f>SUM(BD48:BD1002)</f>
        <v>0</v>
      </c>
      <c r="I1015" s="83">
        <f>SUM(BE48:BE1002)</f>
        <v>0</v>
      </c>
      <c r="J1015" s="83">
        <f>SUM(BF48:BF1002)</f>
        <v>0</v>
      </c>
      <c r="K1015" s="83">
        <f>SUM(BG48:BG1002)</f>
        <v>0</v>
      </c>
      <c r="L1015" s="83">
        <f>SUM(BH48:BH1002)</f>
        <v>0</v>
      </c>
      <c r="N1015" s="41">
        <f>SUM(C1015:L1015)-E1015</f>
        <v>0</v>
      </c>
      <c r="O1015" s="180">
        <f>ROUNDDOWN(D1015*$D$7,2)</f>
        <v>0</v>
      </c>
      <c r="P1015" s="183">
        <f>N1015+O1015</f>
        <v>0</v>
      </c>
    </row>
    <row r="1016" spans="1:16" ht="12.75" hidden="1" customHeight="1" outlineLevel="1" thickBot="1" x14ac:dyDescent="0.25">
      <c r="A1016" s="84"/>
      <c r="B1016" s="85">
        <f>SUM(B1012:B1015)</f>
        <v>0</v>
      </c>
      <c r="C1016" s="85">
        <f t="shared" ref="C1016:L1016" si="233">SUM(C1012:C1015)</f>
        <v>0</v>
      </c>
      <c r="D1016" s="85">
        <f t="shared" si="233"/>
        <v>0</v>
      </c>
      <c r="E1016" s="85">
        <f t="shared" si="233"/>
        <v>0</v>
      </c>
      <c r="F1016" s="85">
        <f t="shared" si="233"/>
        <v>0</v>
      </c>
      <c r="G1016" s="85">
        <f t="shared" si="233"/>
        <v>0</v>
      </c>
      <c r="H1016" s="85">
        <f t="shared" si="233"/>
        <v>0</v>
      </c>
      <c r="I1016" s="85">
        <f t="shared" si="233"/>
        <v>0</v>
      </c>
      <c r="J1016" s="85">
        <f t="shared" si="233"/>
        <v>0</v>
      </c>
      <c r="K1016" s="85">
        <f t="shared" si="233"/>
        <v>0</v>
      </c>
      <c r="L1016" s="85">
        <f t="shared" si="233"/>
        <v>0</v>
      </c>
      <c r="N1016" s="85">
        <f>SUM(N1012:N1015)</f>
        <v>0</v>
      </c>
      <c r="O1016" s="181">
        <f>SUM(O1012:O1015)</f>
        <v>0</v>
      </c>
      <c r="P1016" s="184">
        <f>N1016+O1016</f>
        <v>0</v>
      </c>
    </row>
    <row r="1017" spans="1:16" ht="12.75" hidden="1" customHeight="1" thickTop="1" x14ac:dyDescent="0.2"/>
    <row r="1018" spans="1:16" ht="12.75" hidden="1" customHeight="1" x14ac:dyDescent="0.2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"/>
    <row r="1020" spans="1:16" ht="12.75" hidden="1" customHeight="1" outlineLevel="1" x14ac:dyDescent="0.2">
      <c r="A1020" s="247" t="str">
        <f>A1004</f>
        <v>Jahr</v>
      </c>
      <c r="B1020" s="91"/>
      <c r="C1020" s="241" t="str">
        <f t="shared" ref="C1020:C1026" si="234">C1004</f>
        <v xml:space="preserve">Ausgabengruppe </v>
      </c>
      <c r="D1020" s="241"/>
      <c r="E1020" s="241"/>
      <c r="F1020" s="241"/>
      <c r="G1020" s="241"/>
      <c r="H1020" s="241"/>
      <c r="I1020" s="241"/>
      <c r="J1020" s="241"/>
      <c r="K1020" s="241"/>
      <c r="L1020" s="241"/>
    </row>
    <row r="1021" spans="1:16" ht="12.75" hidden="1" customHeight="1" outlineLevel="1" x14ac:dyDescent="0.2">
      <c r="A1021" s="248"/>
      <c r="B1021" s="92"/>
      <c r="C1021" s="15" t="str">
        <f t="shared" si="234"/>
        <v/>
      </c>
      <c r="D1021" s="15" t="str">
        <f t="shared" ref="D1021:L1021" si="235">D1005</f>
        <v/>
      </c>
      <c r="E1021" s="15" t="str">
        <f t="shared" si="235"/>
        <v/>
      </c>
      <c r="F1021" s="15" t="str">
        <f t="shared" si="235"/>
        <v/>
      </c>
      <c r="G1021" s="15" t="str">
        <f t="shared" si="235"/>
        <v/>
      </c>
      <c r="H1021" s="15" t="str">
        <f t="shared" si="235"/>
        <v/>
      </c>
      <c r="I1021" s="15" t="str">
        <f t="shared" si="235"/>
        <v/>
      </c>
      <c r="J1021" s="15" t="str">
        <f t="shared" si="235"/>
        <v/>
      </c>
      <c r="K1021" s="15" t="str">
        <f t="shared" si="235"/>
        <v/>
      </c>
      <c r="L1021" s="15" t="str">
        <f t="shared" si="235"/>
        <v/>
      </c>
    </row>
    <row r="1022" spans="1:16" ht="12.75" hidden="1" customHeight="1" outlineLevel="1" x14ac:dyDescent="0.2">
      <c r="A1022" s="248"/>
      <c r="B1022" s="92"/>
      <c r="C1022" s="16" t="str">
        <f t="shared" si="234"/>
        <v>vorhabens-</v>
      </c>
      <c r="D1022" s="16" t="str">
        <f t="shared" ref="D1022:L1022" si="236">D1006</f>
        <v>Personal</v>
      </c>
      <c r="E1022" s="16" t="str">
        <f t="shared" si="236"/>
        <v>Gemein-</v>
      </c>
      <c r="F1022" s="16" t="str">
        <f t="shared" si="236"/>
        <v/>
      </c>
      <c r="G1022" s="16" t="str">
        <f t="shared" si="236"/>
        <v/>
      </c>
      <c r="H1022" s="16" t="str">
        <f t="shared" si="236"/>
        <v/>
      </c>
      <c r="I1022" s="16" t="str">
        <f t="shared" si="236"/>
        <v/>
      </c>
      <c r="J1022" s="16" t="str">
        <f t="shared" si="236"/>
        <v/>
      </c>
      <c r="K1022" s="16" t="str">
        <f t="shared" si="236"/>
        <v>Auftrags-</v>
      </c>
      <c r="L1022" s="16" t="str">
        <f t="shared" si="236"/>
        <v>Sonstige</v>
      </c>
    </row>
    <row r="1023" spans="1:16" ht="12.75" hidden="1" customHeight="1" outlineLevel="1" x14ac:dyDescent="0.2">
      <c r="A1023" s="248"/>
      <c r="B1023" s="92"/>
      <c r="C1023" s="16" t="str">
        <f t="shared" si="234"/>
        <v>spezifische</v>
      </c>
      <c r="D1023" s="16" t="str">
        <f t="shared" ref="D1023:L1023" si="237">D1007</f>
        <v>Sp. 5x6</v>
      </c>
      <c r="E1023" s="16" t="str">
        <f t="shared" si="237"/>
        <v>kosten</v>
      </c>
      <c r="F1023" s="16" t="str">
        <f t="shared" si="237"/>
        <v/>
      </c>
      <c r="G1023" s="16" t="str">
        <f t="shared" si="237"/>
        <v/>
      </c>
      <c r="H1023" s="16" t="str">
        <f t="shared" si="237"/>
        <v/>
      </c>
      <c r="I1023" s="16" t="str">
        <f t="shared" si="237"/>
        <v/>
      </c>
      <c r="J1023" s="16" t="str">
        <f t="shared" si="237"/>
        <v/>
      </c>
      <c r="K1023" s="16" t="str">
        <f t="shared" si="237"/>
        <v>forschung u.</v>
      </c>
      <c r="L1023" s="16" t="str">
        <f t="shared" si="237"/>
        <v>Ausgaben</v>
      </c>
    </row>
    <row r="1024" spans="1:16" ht="12.75" hidden="1" customHeight="1" outlineLevel="1" x14ac:dyDescent="0.2">
      <c r="A1024" s="248"/>
      <c r="B1024" s="92"/>
      <c r="C1024" s="16" t="str">
        <f t="shared" si="234"/>
        <v>Instrumente,</v>
      </c>
      <c r="D1024" s="16" t="str">
        <f t="shared" ref="D1024:L1024" si="238">D1008</f>
        <v/>
      </c>
      <c r="E1024" s="16" t="str">
        <f t="shared" si="238"/>
        <v/>
      </c>
      <c r="F1024" s="16" t="str">
        <f t="shared" si="238"/>
        <v/>
      </c>
      <c r="G1024" s="16" t="str">
        <f t="shared" si="238"/>
        <v/>
      </c>
      <c r="H1024" s="16" t="str">
        <f t="shared" si="238"/>
        <v/>
      </c>
      <c r="I1024" s="16" t="str">
        <f t="shared" si="238"/>
        <v/>
      </c>
      <c r="J1024" s="16" t="str">
        <f t="shared" si="238"/>
        <v/>
      </c>
      <c r="K1024" s="16" t="str">
        <f t="shared" si="238"/>
        <v>technisches</v>
      </c>
      <c r="L1024" s="16" t="str">
        <f t="shared" si="238"/>
        <v>für</v>
      </c>
    </row>
    <row r="1025" spans="1:12" ht="12.75" hidden="1" customHeight="1" outlineLevel="1" x14ac:dyDescent="0.2">
      <c r="A1025" s="248"/>
      <c r="B1025" s="92"/>
      <c r="C1025" s="16" t="str">
        <f t="shared" si="234"/>
        <v>Ausrüstungen</v>
      </c>
      <c r="D1025" s="16" t="str">
        <f t="shared" ref="D1025:L1025" si="239">D1009</f>
        <v/>
      </c>
      <c r="E1025" s="16" t="str">
        <f t="shared" si="239"/>
        <v/>
      </c>
      <c r="F1025" s="16" t="str">
        <f t="shared" si="239"/>
        <v/>
      </c>
      <c r="G1025" s="16" t="str">
        <f t="shared" si="239"/>
        <v/>
      </c>
      <c r="H1025" s="16" t="str">
        <f t="shared" si="239"/>
        <v/>
      </c>
      <c r="I1025" s="16" t="str">
        <f t="shared" si="239"/>
        <v/>
      </c>
      <c r="J1025" s="16" t="str">
        <f t="shared" si="239"/>
        <v/>
      </c>
      <c r="K1025" s="16" t="str">
        <f t="shared" si="239"/>
        <v>Wissen</v>
      </c>
      <c r="L1025" s="16" t="str">
        <f t="shared" si="239"/>
        <v>Material</v>
      </c>
    </row>
    <row r="1026" spans="1:12" ht="12.75" hidden="1" customHeight="1" outlineLevel="1" x14ac:dyDescent="0.2">
      <c r="A1026" s="248"/>
      <c r="B1026" s="92"/>
      <c r="C1026" s="16" t="str">
        <f t="shared" si="234"/>
        <v>(lt. Spalte 7)</v>
      </c>
      <c r="D1026" s="16" t="str">
        <f t="shared" ref="D1026:L1026" si="240">D1010</f>
        <v/>
      </c>
      <c r="E1026" s="16" t="str">
        <f t="shared" si="240"/>
        <v/>
      </c>
      <c r="F1026" s="16" t="str">
        <f t="shared" si="240"/>
        <v/>
      </c>
      <c r="G1026" s="16" t="str">
        <f t="shared" si="240"/>
        <v/>
      </c>
      <c r="H1026" s="16" t="str">
        <f t="shared" si="240"/>
        <v/>
      </c>
      <c r="I1026" s="16" t="str">
        <f t="shared" si="240"/>
        <v/>
      </c>
      <c r="J1026" s="16" t="str">
        <f t="shared" si="240"/>
        <v/>
      </c>
      <c r="K1026" s="16" t="str">
        <f t="shared" si="240"/>
        <v>(lt. Spalte 3)</v>
      </c>
      <c r="L1026" s="16" t="str">
        <f t="shared" si="240"/>
        <v>(lt. Spalte 7)</v>
      </c>
    </row>
    <row r="1027" spans="1:12" ht="12.75" hidden="1" customHeight="1" outlineLevel="1" x14ac:dyDescent="0.2">
      <c r="A1027" s="249"/>
      <c r="B1027" s="93"/>
      <c r="C1027" s="17" t="str">
        <f t="shared" ref="C1027:L1027" si="241">C1011</f>
        <v>€</v>
      </c>
      <c r="D1027" s="17" t="str">
        <f t="shared" si="241"/>
        <v>€</v>
      </c>
      <c r="E1027" s="17" t="str">
        <f t="shared" si="241"/>
        <v>€</v>
      </c>
      <c r="F1027" s="17" t="str">
        <f t="shared" si="241"/>
        <v>€</v>
      </c>
      <c r="G1027" s="17" t="str">
        <f t="shared" si="241"/>
        <v>€</v>
      </c>
      <c r="H1027" s="17" t="str">
        <f t="shared" si="241"/>
        <v>€</v>
      </c>
      <c r="I1027" s="17" t="str">
        <f t="shared" si="241"/>
        <v>€</v>
      </c>
      <c r="J1027" s="17" t="str">
        <f t="shared" si="241"/>
        <v>€</v>
      </c>
      <c r="K1027" s="17" t="str">
        <f t="shared" si="241"/>
        <v>€</v>
      </c>
      <c r="L1027" s="17" t="str">
        <f t="shared" si="241"/>
        <v>€</v>
      </c>
    </row>
    <row r="1028" spans="1:12" ht="12.75" hidden="1" customHeight="1" outlineLevel="1" x14ac:dyDescent="0.2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"/>
    <row r="1032" spans="1:12" ht="12.75" hidden="1" customHeight="1" x14ac:dyDescent="0.2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47" t="str">
        <f>A1020</f>
        <v>Jahr</v>
      </c>
      <c r="B1034" s="91"/>
      <c r="C1034" s="252" t="str">
        <f>C1020</f>
        <v xml:space="preserve">Ausgabengruppe </v>
      </c>
      <c r="D1034" s="241"/>
      <c r="E1034" s="241"/>
      <c r="F1034" s="241"/>
      <c r="G1034" s="241"/>
      <c r="H1034" s="241"/>
      <c r="I1034" s="241"/>
      <c r="J1034" s="241"/>
      <c r="K1034" s="241"/>
      <c r="L1034" s="241"/>
    </row>
    <row r="1035" spans="1:12" ht="12.75" hidden="1" customHeight="1" outlineLevel="1" x14ac:dyDescent="0.2">
      <c r="A1035" s="248"/>
      <c r="B1035" s="92"/>
      <c r="C1035" s="75" t="str">
        <f t="shared" ref="C1035:L1041" si="242">C1021</f>
        <v/>
      </c>
      <c r="D1035" s="15" t="str">
        <f t="shared" si="242"/>
        <v/>
      </c>
      <c r="E1035" s="15" t="str">
        <f t="shared" si="242"/>
        <v/>
      </c>
      <c r="F1035" s="15" t="str">
        <f t="shared" si="242"/>
        <v/>
      </c>
      <c r="G1035" s="15" t="str">
        <f t="shared" si="242"/>
        <v/>
      </c>
      <c r="H1035" s="15" t="str">
        <f t="shared" si="242"/>
        <v/>
      </c>
      <c r="I1035" s="15" t="str">
        <f t="shared" si="242"/>
        <v/>
      </c>
      <c r="J1035" s="15" t="str">
        <f t="shared" si="242"/>
        <v/>
      </c>
      <c r="K1035" s="15" t="str">
        <f t="shared" si="242"/>
        <v/>
      </c>
      <c r="L1035" s="15" t="str">
        <f t="shared" si="242"/>
        <v/>
      </c>
    </row>
    <row r="1036" spans="1:12" ht="12.75" hidden="1" customHeight="1" outlineLevel="1" x14ac:dyDescent="0.2">
      <c r="A1036" s="248"/>
      <c r="B1036" s="92" t="s">
        <v>58</v>
      </c>
      <c r="C1036" s="73" t="str">
        <f t="shared" si="242"/>
        <v>vorhabens-</v>
      </c>
      <c r="D1036" s="16" t="str">
        <f t="shared" si="242"/>
        <v>Personal</v>
      </c>
      <c r="E1036" s="16" t="str">
        <f t="shared" si="242"/>
        <v>Gemein-</v>
      </c>
      <c r="F1036" s="16" t="str">
        <f t="shared" si="242"/>
        <v/>
      </c>
      <c r="G1036" s="16" t="str">
        <f t="shared" si="242"/>
        <v/>
      </c>
      <c r="H1036" s="16" t="str">
        <f t="shared" si="242"/>
        <v/>
      </c>
      <c r="I1036" s="16" t="str">
        <f t="shared" si="242"/>
        <v/>
      </c>
      <c r="J1036" s="16" t="str">
        <f t="shared" si="242"/>
        <v/>
      </c>
      <c r="K1036" s="16" t="str">
        <f t="shared" si="242"/>
        <v>Auftrags-</v>
      </c>
      <c r="L1036" s="16" t="str">
        <f t="shared" si="242"/>
        <v>Sonstige</v>
      </c>
    </row>
    <row r="1037" spans="1:12" ht="12.75" hidden="1" customHeight="1" outlineLevel="1" x14ac:dyDescent="0.2">
      <c r="A1037" s="248"/>
      <c r="B1037" s="92"/>
      <c r="C1037" s="73" t="str">
        <f t="shared" si="242"/>
        <v>spezifische</v>
      </c>
      <c r="D1037" s="16" t="str">
        <f t="shared" si="242"/>
        <v>Sp. 5x6</v>
      </c>
      <c r="E1037" s="16" t="str">
        <f t="shared" si="242"/>
        <v>kosten</v>
      </c>
      <c r="F1037" s="16" t="str">
        <f t="shared" si="242"/>
        <v/>
      </c>
      <c r="G1037" s="16" t="str">
        <f t="shared" si="242"/>
        <v/>
      </c>
      <c r="H1037" s="16" t="str">
        <f t="shared" si="242"/>
        <v/>
      </c>
      <c r="I1037" s="16" t="str">
        <f t="shared" si="242"/>
        <v/>
      </c>
      <c r="J1037" s="16" t="str">
        <f t="shared" si="242"/>
        <v/>
      </c>
      <c r="K1037" s="16" t="str">
        <f t="shared" si="242"/>
        <v>forschung u.</v>
      </c>
      <c r="L1037" s="16" t="str">
        <f t="shared" si="242"/>
        <v>Ausgaben</v>
      </c>
    </row>
    <row r="1038" spans="1:12" ht="12.75" hidden="1" customHeight="1" outlineLevel="1" x14ac:dyDescent="0.2">
      <c r="A1038" s="248"/>
      <c r="B1038" s="92"/>
      <c r="C1038" s="73" t="str">
        <f t="shared" si="242"/>
        <v>Instrumente,</v>
      </c>
      <c r="D1038" s="16" t="str">
        <f t="shared" si="242"/>
        <v/>
      </c>
      <c r="E1038" s="16" t="str">
        <f t="shared" si="242"/>
        <v/>
      </c>
      <c r="F1038" s="16" t="str">
        <f t="shared" si="242"/>
        <v/>
      </c>
      <c r="G1038" s="16" t="str">
        <f t="shared" si="242"/>
        <v/>
      </c>
      <c r="H1038" s="16" t="str">
        <f t="shared" si="242"/>
        <v/>
      </c>
      <c r="I1038" s="16" t="str">
        <f t="shared" si="242"/>
        <v/>
      </c>
      <c r="J1038" s="16" t="str">
        <f t="shared" si="242"/>
        <v/>
      </c>
      <c r="K1038" s="16" t="str">
        <f t="shared" si="242"/>
        <v>technisches</v>
      </c>
      <c r="L1038" s="16" t="str">
        <f t="shared" si="242"/>
        <v>für</v>
      </c>
    </row>
    <row r="1039" spans="1:12" ht="12.75" hidden="1" customHeight="1" outlineLevel="1" x14ac:dyDescent="0.2">
      <c r="A1039" s="248"/>
      <c r="B1039" s="92"/>
      <c r="C1039" s="73" t="str">
        <f t="shared" si="242"/>
        <v>Ausrüstungen</v>
      </c>
      <c r="D1039" s="16" t="str">
        <f t="shared" si="242"/>
        <v/>
      </c>
      <c r="E1039" s="16" t="str">
        <f t="shared" si="242"/>
        <v/>
      </c>
      <c r="F1039" s="16" t="str">
        <f t="shared" si="242"/>
        <v/>
      </c>
      <c r="G1039" s="16" t="str">
        <f t="shared" si="242"/>
        <v/>
      </c>
      <c r="H1039" s="16" t="str">
        <f t="shared" si="242"/>
        <v/>
      </c>
      <c r="I1039" s="16" t="str">
        <f t="shared" si="242"/>
        <v/>
      </c>
      <c r="J1039" s="16" t="str">
        <f t="shared" si="242"/>
        <v/>
      </c>
      <c r="K1039" s="16" t="str">
        <f t="shared" si="242"/>
        <v>Wissen</v>
      </c>
      <c r="L1039" s="16" t="str">
        <f t="shared" si="242"/>
        <v>Material</v>
      </c>
    </row>
    <row r="1040" spans="1:12" ht="12.75" hidden="1" customHeight="1" outlineLevel="1" x14ac:dyDescent="0.2">
      <c r="A1040" s="248"/>
      <c r="B1040" s="92"/>
      <c r="C1040" s="73" t="str">
        <f t="shared" si="242"/>
        <v>(lt. Spalte 7)</v>
      </c>
      <c r="D1040" s="16" t="str">
        <f t="shared" si="242"/>
        <v/>
      </c>
      <c r="E1040" s="16" t="str">
        <f t="shared" si="242"/>
        <v/>
      </c>
      <c r="F1040" s="16" t="str">
        <f t="shared" si="242"/>
        <v/>
      </c>
      <c r="G1040" s="16" t="str">
        <f t="shared" si="242"/>
        <v/>
      </c>
      <c r="H1040" s="16" t="str">
        <f t="shared" si="242"/>
        <v/>
      </c>
      <c r="I1040" s="16" t="str">
        <f t="shared" si="242"/>
        <v/>
      </c>
      <c r="J1040" s="16" t="str">
        <f t="shared" si="242"/>
        <v/>
      </c>
      <c r="K1040" s="16" t="str">
        <f t="shared" si="242"/>
        <v>(lt. Spalte 3)</v>
      </c>
      <c r="L1040" s="16" t="str">
        <f t="shared" si="242"/>
        <v>(lt. Spalte 7)</v>
      </c>
    </row>
    <row r="1041" spans="1:60" ht="12.75" hidden="1" customHeight="1" outlineLevel="1" x14ac:dyDescent="0.2">
      <c r="A1041" s="249"/>
      <c r="B1041" s="93"/>
      <c r="C1041" s="74" t="str">
        <f t="shared" si="242"/>
        <v>€</v>
      </c>
      <c r="D1041" s="17" t="str">
        <f t="shared" si="242"/>
        <v>€</v>
      </c>
      <c r="E1041" s="17" t="str">
        <f t="shared" si="242"/>
        <v>€</v>
      </c>
      <c r="F1041" s="17" t="str">
        <f t="shared" si="242"/>
        <v>€</v>
      </c>
      <c r="G1041" s="17" t="str">
        <f t="shared" si="242"/>
        <v>€</v>
      </c>
      <c r="H1041" s="17" t="str">
        <f t="shared" si="242"/>
        <v>€</v>
      </c>
      <c r="I1041" s="17" t="str">
        <f t="shared" si="242"/>
        <v>€</v>
      </c>
      <c r="J1041" s="17" t="str">
        <f t="shared" si="242"/>
        <v>€</v>
      </c>
      <c r="K1041" s="17" t="str">
        <f t="shared" si="242"/>
        <v>€</v>
      </c>
      <c r="L1041" s="17" t="str">
        <f t="shared" si="242"/>
        <v>€</v>
      </c>
    </row>
    <row r="1042" spans="1:60" ht="12.75" hidden="1" customHeight="1" outlineLevel="1" x14ac:dyDescent="0.2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43">E1012-E1028</f>
        <v>0</v>
      </c>
      <c r="F1042" s="87">
        <f t="shared" si="243"/>
        <v>0</v>
      </c>
      <c r="G1042" s="87">
        <f t="shared" si="243"/>
        <v>0</v>
      </c>
      <c r="H1042" s="87">
        <f t="shared" si="243"/>
        <v>0</v>
      </c>
      <c r="I1042" s="87">
        <f t="shared" si="243"/>
        <v>0</v>
      </c>
      <c r="J1042" s="87">
        <f t="shared" si="243"/>
        <v>0</v>
      </c>
      <c r="K1042" s="87">
        <f t="shared" si="243"/>
        <v>0</v>
      </c>
      <c r="L1042" s="87">
        <f t="shared" si="243"/>
        <v>0</v>
      </c>
    </row>
    <row r="1043" spans="1:60" ht="12.75" hidden="1" customHeight="1" outlineLevel="1" x14ac:dyDescent="0.2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44">D1013+D1028-D1029</f>
        <v>0</v>
      </c>
      <c r="E1043" s="87">
        <f t="shared" si="244"/>
        <v>0</v>
      </c>
      <c r="F1043" s="87">
        <f t="shared" si="244"/>
        <v>0</v>
      </c>
      <c r="G1043" s="87">
        <f t="shared" si="244"/>
        <v>0</v>
      </c>
      <c r="H1043" s="87">
        <f t="shared" si="244"/>
        <v>0</v>
      </c>
      <c r="I1043" s="87">
        <f t="shared" si="244"/>
        <v>0</v>
      </c>
      <c r="J1043" s="87">
        <f t="shared" si="244"/>
        <v>0</v>
      </c>
      <c r="K1043" s="87">
        <f t="shared" si="244"/>
        <v>0</v>
      </c>
      <c r="L1043" s="87">
        <f t="shared" si="244"/>
        <v>0</v>
      </c>
    </row>
    <row r="1044" spans="1:60" ht="12.75" hidden="1" customHeight="1" outlineLevel="1" x14ac:dyDescent="0.2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45">D1014+D1029-D1030</f>
        <v>0</v>
      </c>
      <c r="E1044" s="87">
        <f t="shared" si="245"/>
        <v>0</v>
      </c>
      <c r="F1044" s="87">
        <f t="shared" si="245"/>
        <v>0</v>
      </c>
      <c r="G1044" s="87">
        <f t="shared" si="245"/>
        <v>0</v>
      </c>
      <c r="H1044" s="87">
        <f t="shared" si="245"/>
        <v>0</v>
      </c>
      <c r="I1044" s="87">
        <f t="shared" si="245"/>
        <v>0</v>
      </c>
      <c r="J1044" s="87">
        <f t="shared" si="245"/>
        <v>0</v>
      </c>
      <c r="K1044" s="87">
        <f t="shared" si="245"/>
        <v>0</v>
      </c>
      <c r="L1044" s="87">
        <f t="shared" si="245"/>
        <v>0</v>
      </c>
    </row>
    <row r="1045" spans="1:60" ht="12.75" hidden="1" customHeight="1" outlineLevel="1" x14ac:dyDescent="0.2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46">D1015+D1030</f>
        <v>0</v>
      </c>
      <c r="E1045" s="87">
        <f t="shared" si="246"/>
        <v>0</v>
      </c>
      <c r="F1045" s="87">
        <f t="shared" si="246"/>
        <v>0</v>
      </c>
      <c r="G1045" s="87">
        <f t="shared" si="246"/>
        <v>0</v>
      </c>
      <c r="H1045" s="87">
        <f t="shared" si="246"/>
        <v>0</v>
      </c>
      <c r="I1045" s="87">
        <f t="shared" si="246"/>
        <v>0</v>
      </c>
      <c r="J1045" s="87">
        <f t="shared" si="246"/>
        <v>0</v>
      </c>
      <c r="K1045" s="87">
        <f t="shared" si="246"/>
        <v>0</v>
      </c>
      <c r="L1045" s="87">
        <f t="shared" si="246"/>
        <v>0</v>
      </c>
    </row>
    <row r="1046" spans="1:60" ht="12.75" hidden="1" customHeight="1" outlineLevel="1" thickBot="1" x14ac:dyDescent="0.25">
      <c r="A1046" s="84"/>
      <c r="B1046" s="90">
        <f>SUM(C1046:L1046)</f>
        <v>0</v>
      </c>
      <c r="C1046" s="88">
        <f t="shared" ref="C1046:L1046" si="247">SUM(C1042:C1045)</f>
        <v>0</v>
      </c>
      <c r="D1046" s="85">
        <f t="shared" si="247"/>
        <v>0</v>
      </c>
      <c r="E1046" s="85">
        <f t="shared" si="247"/>
        <v>0</v>
      </c>
      <c r="F1046" s="85">
        <f t="shared" si="247"/>
        <v>0</v>
      </c>
      <c r="G1046" s="85">
        <f t="shared" si="247"/>
        <v>0</v>
      </c>
      <c r="H1046" s="85">
        <f t="shared" si="247"/>
        <v>0</v>
      </c>
      <c r="I1046" s="85">
        <f t="shared" si="247"/>
        <v>0</v>
      </c>
      <c r="J1046" s="85">
        <f t="shared" si="247"/>
        <v>0</v>
      </c>
      <c r="K1046" s="85">
        <f t="shared" si="247"/>
        <v>0</v>
      </c>
      <c r="L1046" s="85">
        <f t="shared" si="247"/>
        <v>0</v>
      </c>
    </row>
    <row r="1047" spans="1:60" ht="12.75" hidden="1" customHeight="1" thickTop="1" x14ac:dyDescent="0.2"/>
    <row r="1048" spans="1:60" ht="12.75" hidden="1" customHeight="1" x14ac:dyDescent="0.2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122</v>
      </c>
      <c r="O1048" s="192"/>
      <c r="P1048" s="192"/>
      <c r="Q1048" s="192"/>
      <c r="R1048" s="192"/>
    </row>
    <row r="1049" spans="1:60" s="1" customFormat="1" ht="12.75" hidden="1" customHeight="1" outlineLevel="1" x14ac:dyDescent="0.2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">
      <c r="A1050" s="278" t="str">
        <f>$C$11</f>
        <v xml:space="preserve">Ausgabengruppe </v>
      </c>
      <c r="B1050" s="278"/>
      <c r="C1050" s="278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90">
        <f>D1050</f>
        <v>0</v>
      </c>
      <c r="O1050" s="190">
        <f t="shared" ref="O1050:R1051" si="248">E1050</f>
        <v>1</v>
      </c>
      <c r="P1050" s="190">
        <f t="shared" si="248"/>
        <v>2</v>
      </c>
      <c r="Q1050" s="190">
        <f t="shared" si="248"/>
        <v>3</v>
      </c>
      <c r="R1050" s="190" t="str">
        <f t="shared" si="248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">
      <c r="A1051" s="279"/>
      <c r="B1051" s="279"/>
      <c r="C1051" s="279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1" t="str">
        <f>D1051</f>
        <v>€</v>
      </c>
      <c r="O1051" s="191" t="str">
        <f t="shared" si="248"/>
        <v>€</v>
      </c>
      <c r="P1051" s="191" t="str">
        <f t="shared" si="248"/>
        <v>€</v>
      </c>
      <c r="Q1051" s="191" t="str">
        <f t="shared" si="248"/>
        <v>€</v>
      </c>
      <c r="R1051" s="191" t="str">
        <f t="shared" si="248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">
      <c r="A1052" s="280" t="str">
        <f>Finanzierungsplan!$A$7</f>
        <v>vorhabensspezifische Instrumente, Ausrüstungen</v>
      </c>
      <c r="B1052" s="280"/>
      <c r="C1052" s="280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9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">
      <c r="A1053" s="275" t="str">
        <f>Finanzierungsplan!$A$9</f>
        <v>Personal</v>
      </c>
      <c r="B1053" s="276"/>
      <c r="C1053" s="285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200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">
      <c r="A1054" s="282" t="str">
        <f>Finanzierungsplan!$A$10</f>
        <v>Gemeinkosten</v>
      </c>
      <c r="B1054" s="283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200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">
      <c r="A1055" s="284" t="str">
        <f>Finanzierungsplan!$A$11</f>
        <v/>
      </c>
      <c r="B1055" s="284"/>
      <c r="C1055" s="284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49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200">
        <f t="shared" ref="R1055:R1061" si="250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">
      <c r="A1056" s="284" t="str">
        <f>Finanzierungsplan!$A$12</f>
        <v/>
      </c>
      <c r="B1056" s="284"/>
      <c r="C1056" s="284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49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200">
        <f t="shared" si="250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">
      <c r="A1057" s="284" t="str">
        <f>Finanzierungsplan!$A$13</f>
        <v/>
      </c>
      <c r="B1057" s="284"/>
      <c r="C1057" s="284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49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200">
        <f t="shared" si="250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">
      <c r="A1058" s="284" t="str">
        <f>Finanzierungsplan!$A$14</f>
        <v/>
      </c>
      <c r="B1058" s="284"/>
      <c r="C1058" s="284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49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200">
        <f t="shared" si="250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">
      <c r="A1059" s="284" t="str">
        <f>Finanzierungsplan!$A$15</f>
        <v/>
      </c>
      <c r="B1059" s="284"/>
      <c r="C1059" s="284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49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200">
        <f t="shared" si="250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">
      <c r="A1060" s="284" t="str">
        <f>Finanzierungsplan!$A$16</f>
        <v>Auftragsforschung u. technisches Wissen</v>
      </c>
      <c r="B1060" s="284"/>
      <c r="C1060" s="284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49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200">
        <f t="shared" si="250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">
      <c r="A1061" s="284" t="str">
        <f>Finanzierungsplan!$A$17</f>
        <v>Sonstige Ausgaben für Material</v>
      </c>
      <c r="B1061" s="284"/>
      <c r="C1061" s="284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49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200">
        <f t="shared" si="250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">
      <c r="A1062" s="275"/>
      <c r="B1062" s="276"/>
      <c r="C1062" s="276"/>
      <c r="D1062" s="276"/>
      <c r="E1062" s="276"/>
      <c r="F1062" s="276"/>
      <c r="G1062" s="276"/>
      <c r="H1062" s="276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collapsed="1" x14ac:dyDescent="0.2">
      <c r="A1063" s="281" t="str">
        <f>Finanzierungsplan!$A$18</f>
        <v>Gesamtausgaben</v>
      </c>
      <c r="B1063" s="281"/>
      <c r="C1063" s="281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1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password="A1C1" sheet="1" objects="1" scenarios="1" formatCells="0"/>
  <mergeCells count="106"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</mergeCells>
  <phoneticPr fontId="16" type="noConversion"/>
  <conditionalFormatting sqref="D49 D99 D149 D199 D249 D299 D349 D399 D449 D499">
    <cfRule type="cellIs" dxfId="73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72" priority="50" stopIfTrue="1" operator="notEqual">
      <formula>D48*#REF!</formula>
    </cfRule>
  </conditionalFormatting>
  <conditionalFormatting sqref="I1063 I1052:I1061">
    <cfRule type="cellIs" dxfId="71" priority="53" stopIfTrue="1" operator="notEqual">
      <formula>H1052</formula>
    </cfRule>
  </conditionalFormatting>
  <conditionalFormatting sqref="D1063:G1063">
    <cfRule type="cellIs" dxfId="70" priority="55" stopIfTrue="1" operator="notEqual">
      <formula>$B$1042</formula>
    </cfRule>
  </conditionalFormatting>
  <conditionalFormatting sqref="L1046">
    <cfRule type="cellIs" dxfId="69" priority="63" stopIfTrue="1" operator="notEqual">
      <formula>$H$1061</formula>
    </cfRule>
  </conditionalFormatting>
  <conditionalFormatting sqref="D549">
    <cfRule type="cellIs" dxfId="68" priority="48" stopIfTrue="1" operator="notEqual">
      <formula>E548</formula>
    </cfRule>
  </conditionalFormatting>
  <conditionalFormatting sqref="G548 I548 E548">
    <cfRule type="cellIs" dxfId="67" priority="47" stopIfTrue="1" operator="notEqual">
      <formula>D548*#REF!</formula>
    </cfRule>
  </conditionalFormatting>
  <conditionalFormatting sqref="D599">
    <cfRule type="cellIs" dxfId="66" priority="46" stopIfTrue="1" operator="notEqual">
      <formula>E598</formula>
    </cfRule>
  </conditionalFormatting>
  <conditionalFormatting sqref="G598 I598 E598">
    <cfRule type="cellIs" dxfId="65" priority="45" stopIfTrue="1" operator="notEqual">
      <formula>D598*#REF!</formula>
    </cfRule>
  </conditionalFormatting>
  <conditionalFormatting sqref="D649">
    <cfRule type="cellIs" dxfId="64" priority="44" stopIfTrue="1" operator="notEqual">
      <formula>E648</formula>
    </cfRule>
  </conditionalFormatting>
  <conditionalFormatting sqref="G648 I648 E648">
    <cfRule type="cellIs" dxfId="63" priority="43" stopIfTrue="1" operator="notEqual">
      <formula>D648*#REF!</formula>
    </cfRule>
  </conditionalFormatting>
  <conditionalFormatting sqref="D699">
    <cfRule type="cellIs" dxfId="62" priority="42" stopIfTrue="1" operator="notEqual">
      <formula>E698</formula>
    </cfRule>
  </conditionalFormatting>
  <conditionalFormatting sqref="G698 I698 E698">
    <cfRule type="cellIs" dxfId="61" priority="41" stopIfTrue="1" operator="notEqual">
      <formula>D698*#REF!</formula>
    </cfRule>
  </conditionalFormatting>
  <conditionalFormatting sqref="D749">
    <cfRule type="cellIs" dxfId="60" priority="40" stopIfTrue="1" operator="notEqual">
      <formula>E748</formula>
    </cfRule>
  </conditionalFormatting>
  <conditionalFormatting sqref="G748 I748 E748">
    <cfRule type="cellIs" dxfId="59" priority="39" stopIfTrue="1" operator="notEqual">
      <formula>D748*#REF!</formula>
    </cfRule>
  </conditionalFormatting>
  <conditionalFormatting sqref="D799">
    <cfRule type="cellIs" dxfId="58" priority="38" stopIfTrue="1" operator="notEqual">
      <formula>E798</formula>
    </cfRule>
  </conditionalFormatting>
  <conditionalFormatting sqref="G798 I798 E798">
    <cfRule type="cellIs" dxfId="57" priority="37" stopIfTrue="1" operator="notEqual">
      <formula>D798*#REF!</formula>
    </cfRule>
  </conditionalFormatting>
  <conditionalFormatting sqref="D849">
    <cfRule type="cellIs" dxfId="56" priority="36" stopIfTrue="1" operator="notEqual">
      <formula>E848</formula>
    </cfRule>
  </conditionalFormatting>
  <conditionalFormatting sqref="G848 I848 E848">
    <cfRule type="cellIs" dxfId="55" priority="35" stopIfTrue="1" operator="notEqual">
      <formula>D848*#REF!</formula>
    </cfRule>
  </conditionalFormatting>
  <conditionalFormatting sqref="D899">
    <cfRule type="cellIs" dxfId="54" priority="34" stopIfTrue="1" operator="notEqual">
      <formula>E898</formula>
    </cfRule>
  </conditionalFormatting>
  <conditionalFormatting sqref="G898 I898 E898">
    <cfRule type="cellIs" dxfId="53" priority="33" stopIfTrue="1" operator="notEqual">
      <formula>D898*#REF!</formula>
    </cfRule>
  </conditionalFormatting>
  <conditionalFormatting sqref="D949">
    <cfRule type="cellIs" dxfId="52" priority="32" stopIfTrue="1" operator="notEqual">
      <formula>E948</formula>
    </cfRule>
  </conditionalFormatting>
  <conditionalFormatting sqref="G948 I948 E948">
    <cfRule type="cellIs" dxfId="51" priority="31" stopIfTrue="1" operator="notEqual">
      <formula>D948*#REF!</formula>
    </cfRule>
  </conditionalFormatting>
  <conditionalFormatting sqref="D999">
    <cfRule type="cellIs" dxfId="50" priority="30" stopIfTrue="1" operator="notEqual">
      <formula>E998</formula>
    </cfRule>
  </conditionalFormatting>
  <conditionalFormatting sqref="G998 I998 E998">
    <cfRule type="cellIs" dxfId="49" priority="29" stopIfTrue="1" operator="notEqual">
      <formula>D998*#REF!</formula>
    </cfRule>
  </conditionalFormatting>
  <conditionalFormatting sqref="D549">
    <cfRule type="cellIs" dxfId="48" priority="28" stopIfTrue="1" operator="notEqual">
      <formula>E548</formula>
    </cfRule>
  </conditionalFormatting>
  <conditionalFormatting sqref="D599">
    <cfRule type="cellIs" dxfId="47" priority="27" stopIfTrue="1" operator="notEqual">
      <formula>E598</formula>
    </cfRule>
  </conditionalFormatting>
  <conditionalFormatting sqref="D649">
    <cfRule type="cellIs" dxfId="46" priority="26" stopIfTrue="1" operator="notEqual">
      <formula>E648</formula>
    </cfRule>
  </conditionalFormatting>
  <conditionalFormatting sqref="D699">
    <cfRule type="cellIs" dxfId="45" priority="25" stopIfTrue="1" operator="notEqual">
      <formula>E698</formula>
    </cfRule>
  </conditionalFormatting>
  <conditionalFormatting sqref="D749">
    <cfRule type="cellIs" dxfId="44" priority="24" stopIfTrue="1" operator="notEqual">
      <formula>E748</formula>
    </cfRule>
  </conditionalFormatting>
  <conditionalFormatting sqref="D799">
    <cfRule type="cellIs" dxfId="43" priority="23" stopIfTrue="1" operator="notEqual">
      <formula>E798</formula>
    </cfRule>
  </conditionalFormatting>
  <conditionalFormatting sqref="D849">
    <cfRule type="cellIs" dxfId="42" priority="22" stopIfTrue="1" operator="notEqual">
      <formula>E848</formula>
    </cfRule>
  </conditionalFormatting>
  <conditionalFormatting sqref="D899">
    <cfRule type="cellIs" dxfId="41" priority="21" stopIfTrue="1" operator="notEqual">
      <formula>E898</formula>
    </cfRule>
  </conditionalFormatting>
  <conditionalFormatting sqref="D949">
    <cfRule type="cellIs" dxfId="40" priority="20" stopIfTrue="1" operator="notEqual">
      <formula>E948</formula>
    </cfRule>
  </conditionalFormatting>
  <conditionalFormatting sqref="D999">
    <cfRule type="cellIs" dxfId="39" priority="19" stopIfTrue="1" operator="notEqual">
      <formula>E998</formula>
    </cfRule>
  </conditionalFormatting>
  <conditionalFormatting sqref="B1046">
    <cfRule type="cellIs" dxfId="38" priority="120" stopIfTrue="1" operator="notEqual">
      <formula>$H$1063</formula>
    </cfRule>
  </conditionalFormatting>
  <conditionalFormatting sqref="K1046">
    <cfRule type="cellIs" dxfId="37" priority="141" stopIfTrue="1" operator="notEqual">
      <formula>$H$1060</formula>
    </cfRule>
  </conditionalFormatting>
  <conditionalFormatting sqref="D1046">
    <cfRule type="cellIs" dxfId="36" priority="156" stopIfTrue="1" operator="notEqual">
      <formula>$H$1053</formula>
    </cfRule>
  </conditionalFormatting>
  <conditionalFormatting sqref="E1046">
    <cfRule type="cellIs" dxfId="35" priority="157" stopIfTrue="1" operator="notEqual">
      <formula>$H$1054</formula>
    </cfRule>
  </conditionalFormatting>
  <conditionalFormatting sqref="H1046">
    <cfRule type="cellIs" dxfId="34" priority="158" stopIfTrue="1" operator="notEqual">
      <formula>$H$1057</formula>
    </cfRule>
  </conditionalFormatting>
  <conditionalFormatting sqref="J1046">
    <cfRule type="cellIs" dxfId="33" priority="161" stopIfTrue="1" operator="notEqual">
      <formula>$H$1059</formula>
    </cfRule>
  </conditionalFormatting>
  <conditionalFormatting sqref="F1046">
    <cfRule type="cellIs" dxfId="32" priority="162" stopIfTrue="1" operator="notEqual">
      <formula>$H$1055</formula>
    </cfRule>
  </conditionalFormatting>
  <conditionalFormatting sqref="I1046">
    <cfRule type="cellIs" dxfId="31" priority="163" stopIfTrue="1" operator="notEqual">
      <formula>$H$1058</formula>
    </cfRule>
  </conditionalFormatting>
  <conditionalFormatting sqref="G1046">
    <cfRule type="cellIs" dxfId="30" priority="164" stopIfTrue="1" operator="notEqual">
      <formula>$H$1056</formula>
    </cfRule>
  </conditionalFormatting>
  <conditionalFormatting sqref="C1046">
    <cfRule type="cellIs" dxfId="29" priority="165" stopIfTrue="1" operator="notEqual">
      <formula>$H$1052</formula>
    </cfRule>
  </conditionalFormatting>
  <conditionalFormatting sqref="B1042">
    <cfRule type="cellIs" dxfId="28" priority="167" stopIfTrue="1" operator="notEqual">
      <formula>$D$1063</formula>
    </cfRule>
  </conditionalFormatting>
  <conditionalFormatting sqref="B1043">
    <cfRule type="cellIs" dxfId="27" priority="168" stopIfTrue="1" operator="notEqual">
      <formula>$E$1063</formula>
    </cfRule>
  </conditionalFormatting>
  <conditionalFormatting sqref="B1044">
    <cfRule type="cellIs" dxfId="26" priority="169" stopIfTrue="1" operator="notEqual">
      <formula>$F$1063</formula>
    </cfRule>
  </conditionalFormatting>
  <conditionalFormatting sqref="B1045">
    <cfRule type="cellIs" dxfId="25" priority="170" stopIfTrue="1" operator="notEqual">
      <formula>$G$1063</formula>
    </cfRule>
  </conditionalFormatting>
  <conditionalFormatting sqref="P1012">
    <cfRule type="expression" dxfId="24" priority="10">
      <formula>P1012&lt;&gt;B1012</formula>
    </cfRule>
  </conditionalFormatting>
  <conditionalFormatting sqref="P1013">
    <cfRule type="expression" dxfId="23" priority="9">
      <formula>P1013&lt;&gt;B1013</formula>
    </cfRule>
  </conditionalFormatting>
  <conditionalFormatting sqref="P1014">
    <cfRule type="expression" dxfId="22" priority="8">
      <formula>P1014&lt;&gt;B1014</formula>
    </cfRule>
  </conditionalFormatting>
  <conditionalFormatting sqref="P1015">
    <cfRule type="expression" dxfId="21" priority="7">
      <formula>P1015&lt;&gt;B1015</formula>
    </cfRule>
  </conditionalFormatting>
  <conditionalFormatting sqref="O1063">
    <cfRule type="cellIs" dxfId="20" priority="3" stopIfTrue="1" operator="notEqual">
      <formula>$B$1043</formula>
    </cfRule>
  </conditionalFormatting>
  <conditionalFormatting sqref="N1063">
    <cfRule type="cellIs" dxfId="19" priority="4" stopIfTrue="1" operator="notEqual">
      <formula>$B$1042</formula>
    </cfRule>
  </conditionalFormatting>
  <conditionalFormatting sqref="P1063">
    <cfRule type="cellIs" dxfId="18" priority="5" stopIfTrue="1" operator="notEqual">
      <formula>$B$1044</formula>
    </cfRule>
  </conditionalFormatting>
  <conditionalFormatting sqref="Q1063">
    <cfRule type="cellIs" dxfId="17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28515625" defaultRowHeight="12.75" customHeight="1" outlineLevelRow="1" outlineLevelCol="1" x14ac:dyDescent="0.2"/>
  <cols>
    <col min="1" max="9" width="13.28515625" style="1"/>
    <col min="10" max="14" width="13.28515625" style="1" outlineLevel="1"/>
    <col min="15" max="15" width="13.28515625" style="1" collapsed="1"/>
    <col min="16" max="16384" width="13.28515625" style="1"/>
  </cols>
  <sheetData>
    <row r="1" spans="1:17" ht="12.75" hidden="1" customHeight="1" x14ac:dyDescent="0.2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"/>
    <row r="3" spans="1:17" ht="12.75" hidden="1" customHeight="1" x14ac:dyDescent="0.2">
      <c r="A3" s="101" t="s">
        <v>102</v>
      </c>
      <c r="B3" s="102"/>
      <c r="C3" s="102"/>
      <c r="D3" s="102"/>
      <c r="E3" s="102"/>
      <c r="F3" s="102"/>
      <c r="G3" s="102"/>
      <c r="H3" s="108"/>
      <c r="J3" s="303" t="s">
        <v>56</v>
      </c>
      <c r="K3" s="303"/>
      <c r="L3" s="304"/>
      <c r="M3" s="301" t="s">
        <v>42</v>
      </c>
    </row>
    <row r="4" spans="1:17" ht="12.75" hidden="1" customHeight="1" outlineLevel="1" x14ac:dyDescent="0.2">
      <c r="J4" s="303"/>
      <c r="K4" s="303"/>
      <c r="L4" s="304"/>
      <c r="M4" s="302"/>
    </row>
    <row r="5" spans="1:17" ht="12.75" hidden="1" customHeight="1" outlineLevel="1" x14ac:dyDescent="0.2">
      <c r="A5" s="313" t="s">
        <v>100</v>
      </c>
      <c r="B5" s="308"/>
      <c r="C5" s="309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30" t="s">
        <v>70</v>
      </c>
      <c r="K5" s="231"/>
      <c r="L5" s="231"/>
      <c r="M5" s="232"/>
      <c r="N5" s="224" t="s">
        <v>81</v>
      </c>
      <c r="P5" s="160" t="str">
        <f>Q5</f>
        <v>Gemeinkosten</v>
      </c>
      <c r="Q5" s="317" t="s">
        <v>23</v>
      </c>
    </row>
    <row r="6" spans="1:17" ht="12.75" hidden="1" customHeight="1" outlineLevel="1" x14ac:dyDescent="0.2">
      <c r="A6" s="322"/>
      <c r="B6" s="323"/>
      <c r="C6" s="324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25"/>
      <c r="P6" s="161"/>
      <c r="Q6" s="318"/>
    </row>
    <row r="7" spans="1:17" ht="12.75" hidden="1" customHeight="1" outlineLevel="1" x14ac:dyDescent="0.2">
      <c r="A7" s="307" t="str">
        <f>IF(OR($P$18&lt;&gt;1,$M$3&lt;&gt;"ja"),IF(LOOKUP($P$18,$J$6:$M$6,$J7:$M7)="","",LOOKUP($P$18,$J$6:$M$6,$J7:$M7)),IF($N7="","",$N7))</f>
        <v>vorhabensspezifische Instrumente, Ausrüstungen</v>
      </c>
      <c r="B7" s="308"/>
      <c r="C7" s="309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1" t="s">
        <v>40</v>
      </c>
      <c r="N7" s="115" t="s">
        <v>40</v>
      </c>
      <c r="Q7" s="320">
        <v>0.25</v>
      </c>
    </row>
    <row r="8" spans="1:17" ht="12.75" hidden="1" customHeight="1" outlineLevel="1" x14ac:dyDescent="0.2">
      <c r="A8" s="314" t="s">
        <v>61</v>
      </c>
      <c r="B8" s="315"/>
      <c r="C8" s="316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298"/>
      <c r="K8" s="299"/>
      <c r="L8" s="299"/>
      <c r="M8" s="299"/>
      <c r="N8" s="300"/>
      <c r="Q8" s="320"/>
    </row>
    <row r="9" spans="1:17" ht="12.75" hidden="1" customHeight="1" outlineLevel="1" x14ac:dyDescent="0.2">
      <c r="A9" s="307" t="str">
        <f>IF(OR($P$18&lt;&gt;1,$M$3&lt;&gt;"ja"),IF(LOOKUP($P$18,$J$6:$M$6,$J9:$M9)="","",LOOKUP($P$18,$J$6:$M$6,$J9:$M9)),IF($N9="","",$N9))</f>
        <v>Personal</v>
      </c>
      <c r="B9" s="308"/>
      <c r="C9" s="309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21"/>
    </row>
    <row r="10" spans="1:17" ht="12.75" hidden="1" customHeight="1" outlineLevel="1" x14ac:dyDescent="0.2">
      <c r="A10" s="307" t="str">
        <f>IF(OR($P$18&lt;&gt;1,$M$3&lt;&gt;"ja"),IF(LOOKUP($P$18,$J$6:$M$6,$J10:$M10)="","",LOOKUP($P$18,$J$6:$M$6,$J10:$M10)),IF($N10="","",$N10))</f>
        <v>Gemeinkosten</v>
      </c>
      <c r="B10" s="308"/>
      <c r="C10" s="309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9" t="e">
        <f>#REF!</f>
        <v>#REF!</v>
      </c>
      <c r="J10" s="188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">
      <c r="A11" s="307" t="str">
        <f>IF(OR($P$18&lt;&gt;1,$M$3&lt;&gt;"ja"),IF(LOOKUP($P$18,$J$6:$M$6,$J11:$M11)="","",LOOKUP($P$18,$J$6:$M$6,$J11:$M11)),IF($N11="","",$N11))</f>
        <v/>
      </c>
      <c r="B11" s="308"/>
      <c r="C11" s="309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">
      <c r="A12" s="307" t="str">
        <f>IF(OR($P$18&lt;&gt;1,$M$3&lt;&gt;"ja"),IF(LOOKUP($P$18,$J$6:$M$6,$J12:$M12)="","",LOOKUP($P$18,$J$6:$M$6,$J12:$M12)),IF($N12="","",$N12))</f>
        <v/>
      </c>
      <c r="B12" s="308"/>
      <c r="C12" s="309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">
      <c r="A13" s="307" t="str">
        <f>IF(OR($P$18&lt;&gt;1,$M$3&lt;&gt;"ja"),IF(LOOKUP($P$18,$J$6:$M$6,$J13:$M13)="","",LOOKUP($P$18,$J$6:$M$6,$J13:$M13)),IF($N13="","",$N13))</f>
        <v/>
      </c>
      <c r="B13" s="308"/>
      <c r="C13" s="309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">
      <c r="A14" s="307" t="str">
        <f>IF(OR($P$18&lt;&gt;1,$M$3&lt;&gt;"ja"),IF(LOOKUP($P$18,$J$6:$M$6,$J14:$M14)="","",LOOKUP($P$18,$J$6:$M$6,$J14:$M14)),IF($N14="","",$N14))</f>
        <v/>
      </c>
      <c r="B14" s="308"/>
      <c r="C14" s="309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">
      <c r="A15" s="307" t="str">
        <f>IF(OR($P$18&lt;&gt;1,$M$3&lt;&gt;"ja"),IF(LOOKUP($P$18,$J$6:$M$6,$J15:$M15)="","",LOOKUP($P$18,$J$6:$M$6,$J15:$M15)),IF($N15="","",$N15))</f>
        <v/>
      </c>
      <c r="B15" s="308"/>
      <c r="C15" s="309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">
      <c r="A16" s="307" t="str">
        <f>IF(OR($P$18&lt;&gt;1,$M$3&lt;&gt;"ja"),IF(LOOKUP($P$18,$J$6:$M$6,$J16:$M16)="","",LOOKUP($P$18,$J$6:$M$6,$J16:$M16)),IF($N16="","",$N16))</f>
        <v>Auftragsforschung u. technisches Wissen</v>
      </c>
      <c r="B16" s="308"/>
      <c r="C16" s="309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80</v>
      </c>
      <c r="K16" s="115"/>
      <c r="L16" s="115"/>
      <c r="M16" s="115" t="s">
        <v>80</v>
      </c>
      <c r="N16" s="115"/>
    </row>
    <row r="17" spans="1:16" ht="12.75" hidden="1" customHeight="1" outlineLevel="1" x14ac:dyDescent="0.2">
      <c r="A17" s="307" t="str">
        <f>IF(OR($P$18&lt;&gt;1,$M$3&lt;&gt;"ja"),IF(LOOKUP($P$18,$J$6:$M$6,$J17:$M17)="","",LOOKUP($P$18,$J$6:$M$6,$J17:$M17)),IF($N17="","",$N17))</f>
        <v>Sonstige Ausgaben für Material</v>
      </c>
      <c r="B17" s="308"/>
      <c r="C17" s="309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99</v>
      </c>
      <c r="K17" s="115" t="s">
        <v>77</v>
      </c>
      <c r="L17" s="115" t="s">
        <v>78</v>
      </c>
      <c r="M17" s="115" t="s">
        <v>79</v>
      </c>
      <c r="N17" s="115" t="s">
        <v>96</v>
      </c>
    </row>
    <row r="18" spans="1:16" ht="12.75" hidden="1" customHeight="1" outlineLevel="1" x14ac:dyDescent="0.2">
      <c r="A18" s="310" t="s">
        <v>98</v>
      </c>
      <c r="B18" s="311"/>
      <c r="C18" s="312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19" t="s">
        <v>25</v>
      </c>
      <c r="K18" s="319"/>
      <c r="L18" s="319"/>
      <c r="M18" s="117" t="s">
        <v>41</v>
      </c>
      <c r="N18" s="305" t="s">
        <v>84</v>
      </c>
      <c r="O18" s="306"/>
      <c r="P18" s="118">
        <v>5</v>
      </c>
    </row>
  </sheetData>
  <sheetProtection password="A1C1" sheet="1" objects="1" scenarios="1" formatCells="0"/>
  <dataConsolidate link="1"/>
  <mergeCells count="22"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</mergeCells>
  <phoneticPr fontId="4" type="noConversion"/>
  <conditionalFormatting sqref="H3">
    <cfRule type="expression" dxfId="16" priority="55">
      <formula>($H$3*100)=INT($H$3*100)</formula>
    </cfRule>
  </conditionalFormatting>
  <conditionalFormatting sqref="J3">
    <cfRule type="expression" dxfId="3" priority="404" stopIfTrue="1">
      <formula>$M$18="ja"</formula>
    </cfRule>
    <cfRule type="expression" dxfId="2" priority="405" stopIfTrue="1">
      <formula>#REF!="x"</formula>
    </cfRule>
  </conditionalFormatting>
  <conditionalFormatting sqref="M3:M4">
    <cfRule type="expression" dxfId="1" priority="406" stopIfTrue="1">
      <formula>$M$18="ja"</formula>
    </cfRule>
    <cfRule type="expression" dxfId="0" priority="407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>
      <formula1>$J$6:$M$6</formula1>
    </dataValidation>
    <dataValidation allowBlank="1" showInputMessage="1" errorTitle="Subentionswert" promptTitle="Gemeinkosten" prompt="Wie hoch sind die zu kalkulierenden / beantragten Gemeinkosten?" sqref="P6"/>
    <dataValidation type="list" allowBlank="1" showInputMessage="1" showErrorMessage="1" errorTitle="Einzelantrag" error="nur Auswahl" promptTitle="Einzelantrag" prompt="Handelt es sich um einen Einzelantrag?" sqref="M18">
      <formula1>#REF!</formula1>
    </dataValidation>
    <dataValidation type="list" allowBlank="1" showInputMessage="1" showErrorMessage="1" error="nur Auswahl" promptTitle="Forschungseinrichtung" prompt="Handelt es sich um einen Forschungseinrichtung?" sqref="M3:M4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Netz</dc:creator>
  <cp:keywords>AZA</cp:keywords>
  <dc:description>AZA für alle Programmteile</dc:description>
  <cp:lastModifiedBy>Netz</cp:lastModifiedBy>
  <cp:lastPrinted>2019-05-14T06:16:28Z</cp:lastPrinted>
  <dcterms:created xsi:type="dcterms:W3CDTF">1999-07-08T12:46:08Z</dcterms:created>
  <dcterms:modified xsi:type="dcterms:W3CDTF">2020-03-02T14:38:54Z</dcterms:modified>
  <cp:category>AZA</cp:category>
</cp:coreProperties>
</file>